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entene-my.sharepoint.com/personal/cn109448_centene_com/Documents/Desktop/"/>
    </mc:Choice>
  </mc:AlternateContent>
  <xr:revisionPtr revIDLastSave="14" documentId="8_{88B32739-7703-4E52-9C04-AAAA1218B013}" xr6:coauthVersionLast="47" xr6:coauthVersionMax="47" xr10:uidLastSave="{7C4AF54C-8BAF-47A4-974F-69B720DDADB6}"/>
  <bookViews>
    <workbookView xWindow="3510" yWindow="3510" windowWidth="21600" windowHeight="11385" tabRatio="783" xr2:uid="{00000000-000D-0000-FFFF-FFFF00000000}"/>
  </bookViews>
  <sheets>
    <sheet name="Agent Commissions Calculator" sheetId="7" r:id="rId1"/>
    <sheet name="2023 Rates" sheetId="39" state="veryHidden" r:id="rId2"/>
  </sheets>
  <definedNames>
    <definedName name="_xlnm.Print_Area" localSheetId="0">'Agent Commissions Calculator'!$A$1:$F$24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7" l="1"/>
  <c r="G13" i="7" l="1"/>
  <c r="D22" i="7"/>
  <c r="E22" i="7" s="1"/>
  <c r="U10" i="39"/>
  <c r="V10" i="39"/>
  <c r="U5" i="39" l="1"/>
  <c r="V5" i="39"/>
  <c r="U6" i="39"/>
  <c r="V6" i="39"/>
  <c r="U7" i="39"/>
  <c r="V7" i="39"/>
  <c r="U8" i="39"/>
  <c r="V8" i="39"/>
  <c r="U9" i="39"/>
  <c r="V9" i="39"/>
  <c r="U11" i="39"/>
  <c r="V11" i="39"/>
  <c r="U12" i="39"/>
  <c r="V12" i="39"/>
  <c r="U13" i="39"/>
  <c r="V13" i="39"/>
  <c r="U14" i="39"/>
  <c r="V14" i="39"/>
  <c r="U15" i="39"/>
  <c r="V15" i="39"/>
  <c r="U16" i="39"/>
  <c r="V16" i="39"/>
  <c r="U17" i="39"/>
  <c r="V17" i="39"/>
  <c r="U18" i="39"/>
  <c r="V18" i="39"/>
  <c r="U19" i="39"/>
  <c r="V19" i="39"/>
  <c r="U20" i="39"/>
  <c r="V20" i="39"/>
  <c r="U21" i="39"/>
  <c r="V21" i="39"/>
  <c r="U22" i="39"/>
  <c r="V22" i="39"/>
  <c r="U23" i="39"/>
  <c r="V23" i="39"/>
  <c r="U24" i="39"/>
  <c r="V24" i="39"/>
  <c r="U25" i="39"/>
  <c r="V25" i="39"/>
  <c r="U26" i="39"/>
  <c r="V26" i="39"/>
  <c r="U27" i="39"/>
  <c r="V27" i="39"/>
  <c r="U28" i="39"/>
  <c r="V28" i="39"/>
  <c r="U29" i="39"/>
  <c r="V29" i="39"/>
  <c r="U30" i="39"/>
  <c r="V30" i="39"/>
  <c r="U31" i="39"/>
  <c r="V31" i="39"/>
  <c r="U32" i="39"/>
  <c r="V32" i="39"/>
  <c r="U33" i="39"/>
  <c r="V33" i="39"/>
  <c r="U34" i="39"/>
  <c r="V34" i="39"/>
  <c r="U35" i="39"/>
  <c r="V35" i="39"/>
  <c r="U36" i="39"/>
  <c r="V36" i="39"/>
  <c r="U37" i="39"/>
  <c r="V37" i="39"/>
  <c r="U38" i="39"/>
  <c r="V38" i="39"/>
  <c r="V4" i="39"/>
  <c r="U4" i="39"/>
  <c r="G14" i="7" l="1"/>
  <c r="D8" i="7" l="1"/>
  <c r="C16" i="7" l="1"/>
  <c r="C19" i="7"/>
  <c r="D19" i="7" s="1"/>
  <c r="C13" i="7"/>
  <c r="D13" i="7" s="1"/>
  <c r="E13" i="7" s="1"/>
  <c r="C20" i="7"/>
  <c r="C14" i="7"/>
  <c r="D14" i="7" s="1"/>
  <c r="C17" i="7"/>
  <c r="D17" i="7" s="1"/>
  <c r="E14" i="7" l="1"/>
  <c r="G23" i="7"/>
  <c r="E23" i="7" l="1"/>
  <c r="E17" i="7"/>
  <c r="G20" i="7"/>
  <c r="G17" i="7"/>
  <c r="E16" i="7" l="1"/>
  <c r="D16" i="7" s="1"/>
  <c r="G22" i="7"/>
  <c r="G19" i="7" l="1"/>
  <c r="G16" i="7"/>
  <c r="E19" i="7" l="1"/>
  <c r="E20" i="7"/>
</calcChain>
</file>

<file path=xl/sharedStrings.xml><?xml version="1.0" encoding="utf-8"?>
<sst xmlns="http://schemas.openxmlformats.org/spreadsheetml/2006/main" count="133" uniqueCount="101">
  <si>
    <t>Kentucky</t>
  </si>
  <si>
    <t>Writing Agent Commissions</t>
  </si>
  <si>
    <t>Segment</t>
  </si>
  <si>
    <t>CCP</t>
  </si>
  <si>
    <t>PDP</t>
  </si>
  <si>
    <t>New Jersey</t>
  </si>
  <si>
    <t>MGA</t>
  </si>
  <si>
    <t>Writing Agent Calculator</t>
  </si>
  <si>
    <t>Step 1: Select the state for the Beneficiary</t>
  </si>
  <si>
    <t>Alabama</t>
  </si>
  <si>
    <t>Step 2: Select the effective month of the Beneficiary</t>
  </si>
  <si>
    <t>Agent</t>
  </si>
  <si>
    <t>GA</t>
  </si>
  <si>
    <t>SGA</t>
  </si>
  <si>
    <t>FMO</t>
  </si>
  <si>
    <t>State</t>
  </si>
  <si>
    <t>New to MA</t>
  </si>
  <si>
    <t>First Payment</t>
  </si>
  <si>
    <t>Arkansas</t>
  </si>
  <si>
    <t>AR</t>
  </si>
  <si>
    <t>Connecticut</t>
  </si>
  <si>
    <t>CT</t>
  </si>
  <si>
    <t>Florida</t>
  </si>
  <si>
    <t>FL</t>
  </si>
  <si>
    <t>Georgia</t>
  </si>
  <si>
    <t>Hawaii</t>
  </si>
  <si>
    <t>HI</t>
  </si>
  <si>
    <t>Illinois</t>
  </si>
  <si>
    <t>IL</t>
  </si>
  <si>
    <t>KY</t>
  </si>
  <si>
    <t>Louisiana</t>
  </si>
  <si>
    <t>LA</t>
  </si>
  <si>
    <t>Mississippi</t>
  </si>
  <si>
    <t>MS</t>
  </si>
  <si>
    <t>NJ</t>
  </si>
  <si>
    <t>North Carolina</t>
  </si>
  <si>
    <t>NC</t>
  </si>
  <si>
    <t>South Carolina</t>
  </si>
  <si>
    <t>SC</t>
  </si>
  <si>
    <t>Tennessee</t>
  </si>
  <si>
    <t>TN</t>
  </si>
  <si>
    <t>AL</t>
  </si>
  <si>
    <t>Arizona</t>
  </si>
  <si>
    <t>AZ</t>
  </si>
  <si>
    <t>New York</t>
  </si>
  <si>
    <t>NY</t>
  </si>
  <si>
    <t>Texas</t>
  </si>
  <si>
    <t>TX</t>
  </si>
  <si>
    <t>Maine</t>
  </si>
  <si>
    <t>ME</t>
  </si>
  <si>
    <t>California</t>
  </si>
  <si>
    <t>CA</t>
  </si>
  <si>
    <t>Initial Payment</t>
  </si>
  <si>
    <t>True-Up Payment</t>
  </si>
  <si>
    <t>IN</t>
  </si>
  <si>
    <t>OH</t>
  </si>
  <si>
    <t>MI</t>
  </si>
  <si>
    <t>Monthly Renewal Payment</t>
  </si>
  <si>
    <t>Total Initial Payout</t>
  </si>
  <si>
    <r>
      <rPr>
        <b/>
        <sz val="14"/>
        <color theme="1"/>
        <rFont val="Calibri"/>
        <family val="2"/>
        <scheme val="minor"/>
      </rPr>
      <t>New to Medicare/New to Wellcare</t>
    </r>
    <r>
      <rPr>
        <b/>
        <i/>
        <u/>
        <sz val="11"/>
        <color theme="1"/>
        <rFont val="Calibri"/>
        <family val="2"/>
        <scheme val="minor"/>
      </rPr>
      <t xml:space="preserve">
Prior Plan Type = NONE + Cycle Year 1 per CMS</t>
    </r>
    <r>
      <rPr>
        <u/>
        <sz val="11"/>
        <color theme="1"/>
        <rFont val="Calibri"/>
        <family val="2"/>
        <scheme val="minor"/>
      </rPr>
      <t xml:space="preserve"> 
</t>
    </r>
    <r>
      <rPr>
        <sz val="11"/>
        <color theme="1"/>
        <rFont val="Calibri"/>
        <family val="2"/>
        <scheme val="minor"/>
      </rPr>
      <t>Beneficiary is in the initial year from an "unlike" plan</t>
    </r>
  </si>
  <si>
    <t>1st Renewal Pymt</t>
  </si>
  <si>
    <t>2+ Renewal Pymt</t>
  </si>
  <si>
    <t>Ohio</t>
  </si>
  <si>
    <t>Indiana</t>
  </si>
  <si>
    <t>Michigan</t>
  </si>
  <si>
    <t>Abrev</t>
  </si>
  <si>
    <t>MO</t>
  </si>
  <si>
    <t>NH</t>
  </si>
  <si>
    <t>RI</t>
  </si>
  <si>
    <t>VT</t>
  </si>
  <si>
    <t>WA</t>
  </si>
  <si>
    <t>Missouri</t>
  </si>
  <si>
    <t>New Hampshire</t>
  </si>
  <si>
    <t>Rhode Island</t>
  </si>
  <si>
    <t>Vermont</t>
  </si>
  <si>
    <t>Washington</t>
  </si>
  <si>
    <t>Oregon</t>
  </si>
  <si>
    <t>OR</t>
  </si>
  <si>
    <t>Pennsylvania</t>
  </si>
  <si>
    <t>PA</t>
  </si>
  <si>
    <t>New Mexico</t>
  </si>
  <si>
    <t>NM</t>
  </si>
  <si>
    <t>Wisconsin</t>
  </si>
  <si>
    <t>WI</t>
  </si>
  <si>
    <t>Nevada</t>
  </si>
  <si>
    <t>NV</t>
  </si>
  <si>
    <t>Kansas</t>
  </si>
  <si>
    <t>KS</t>
  </si>
  <si>
    <t>NMO</t>
  </si>
  <si>
    <t>1st Renewal Total</t>
  </si>
  <si>
    <t>Lifetime Renewal Total</t>
  </si>
  <si>
    <t>Renewal Payment</t>
  </si>
  <si>
    <t>January</t>
  </si>
  <si>
    <r>
      <rPr>
        <b/>
        <sz val="14"/>
        <color theme="1"/>
        <rFont val="Calibri"/>
        <family val="2"/>
        <scheme val="minor"/>
      </rPr>
      <t>Already in Medicare/New to Wellcare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u/>
        <sz val="11"/>
        <color theme="1"/>
        <rFont val="Calibri"/>
        <family val="2"/>
        <scheme val="minor"/>
      </rPr>
      <t xml:space="preserve">Prior Plan Type = MA/MAPD or PDP + Cycle Year &gt;1 per CMS
</t>
    </r>
    <r>
      <rPr>
        <sz val="11"/>
        <color theme="1"/>
        <rFont val="Calibri"/>
        <family val="2"/>
        <scheme val="minor"/>
      </rPr>
      <t>Beneficiary is in the initial year from a "</t>
    </r>
    <r>
      <rPr>
        <b/>
        <sz val="11"/>
        <color theme="1"/>
        <rFont val="Calibri"/>
        <family val="2"/>
        <scheme val="minor"/>
      </rPr>
      <t>Like plan type</t>
    </r>
    <r>
      <rPr>
        <sz val="11"/>
        <color theme="1"/>
        <rFont val="Calibri"/>
        <family val="2"/>
        <scheme val="minor"/>
      </rPr>
      <t xml:space="preserve">" </t>
    </r>
  </si>
  <si>
    <r>
      <rPr>
        <b/>
        <sz val="14"/>
        <color theme="1"/>
        <rFont val="Calibri"/>
        <family val="2"/>
        <scheme val="minor"/>
      </rPr>
      <t>Already in Medicare/New to Wellcare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u/>
        <sz val="11"/>
        <color theme="1"/>
        <rFont val="Calibri"/>
        <family val="2"/>
        <scheme val="minor"/>
      </rPr>
      <t xml:space="preserve">Prior Plan Type = MA/MAPD or PDP + Cycle Year 1 per CMS
</t>
    </r>
    <r>
      <rPr>
        <sz val="11"/>
        <color theme="1"/>
        <rFont val="Calibri"/>
        <family val="2"/>
        <scheme val="minor"/>
      </rPr>
      <t>Beneficiary is in the initial year from a "</t>
    </r>
    <r>
      <rPr>
        <b/>
        <sz val="11"/>
        <color theme="1"/>
        <rFont val="Calibri"/>
        <family val="2"/>
        <scheme val="minor"/>
      </rPr>
      <t>Like plan type</t>
    </r>
    <r>
      <rPr>
        <sz val="11"/>
        <color theme="1"/>
        <rFont val="Calibri"/>
        <family val="2"/>
        <scheme val="minor"/>
      </rPr>
      <t>"</t>
    </r>
  </si>
  <si>
    <t>District of Columbia</t>
  </si>
  <si>
    <t>DC</t>
  </si>
  <si>
    <r>
      <rPr>
        <b/>
        <sz val="14"/>
        <color theme="1"/>
        <rFont val="Calibri"/>
        <family val="2"/>
        <scheme val="minor"/>
      </rPr>
      <t>Already in Medicare/Already in Wellcare</t>
    </r>
    <r>
      <rPr>
        <sz val="11"/>
        <color theme="1"/>
        <rFont val="Calibri"/>
        <family val="2"/>
        <scheme val="minor"/>
      </rPr>
      <t xml:space="preserve"> 
</t>
    </r>
    <r>
      <rPr>
        <b/>
        <i/>
        <u/>
        <sz val="11"/>
        <color theme="1"/>
        <rFont val="Calibri"/>
        <family val="2"/>
        <scheme val="minor"/>
      </rPr>
      <t>Prior Plan Type = plan transfer</t>
    </r>
    <r>
      <rPr>
        <u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Beneficiary is changing  from one MA plan to another plan where Original Effective Date is prior to 2023.</t>
    </r>
  </si>
  <si>
    <t>2023 Agent Commission Calculator</t>
  </si>
  <si>
    <t>Broker Level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</si>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</sst>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FFCC"/>
      <name val="Calibri"/>
      <family val="2"/>
      <scheme val="minor"/>
    </font>
    <font>
      <b/>
      <sz val="18"/>
      <name val="Arial"/>
      <family val="2"/>
    </font>
    <font>
      <b/>
      <i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22"/>
      <name val="Calibri"/>
      <family val="2"/>
    </font>
    <font>
      <b/>
      <i/>
      <sz val="12"/>
      <color theme="1"/>
      <name val="Calibri"/>
      <family val="2"/>
    </font>
    <font>
      <b/>
      <i/>
      <sz val="12"/>
      <name val="Calibri"/>
      <family val="2"/>
    </font>
    <font>
      <b/>
      <i/>
      <sz val="12"/>
      <color rgb="FFFF0000"/>
      <name val="Calibri"/>
      <family val="2"/>
    </font>
    <font>
      <b/>
      <i/>
      <sz val="14"/>
      <color theme="1"/>
      <name val="Calibri"/>
      <family val="2"/>
    </font>
    <font>
      <b/>
      <sz val="16"/>
      <color theme="0"/>
      <name val="Calibri"/>
      <family val="2"/>
    </font>
    <font>
      <b/>
      <sz val="16"/>
      <color theme="0"/>
      <name val="Calibri"/>
      <family val="2"/>
      <scheme val="minor"/>
    </font>
    <font>
      <b/>
      <sz val="16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0A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center"/>
    </xf>
    <xf numFmtId="44" fontId="0" fillId="2" borderId="0" xfId="1" applyFont="1" applyFill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/>
    <xf numFmtId="0" fontId="4" fillId="2" borderId="0" xfId="0" applyFont="1" applyFill="1"/>
    <xf numFmtId="0" fontId="0" fillId="2" borderId="2" xfId="0" applyFill="1" applyBorder="1"/>
    <xf numFmtId="0" fontId="4" fillId="2" borderId="0" xfId="0" applyFont="1" applyFill="1" applyBorder="1" applyAlignment="1">
      <alignment vertical="top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1" applyNumberFormat="1" applyFont="1" applyAlignment="1">
      <alignment horizontal="center"/>
    </xf>
    <xf numFmtId="0" fontId="10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10" fillId="2" borderId="0" xfId="0" applyFont="1" applyFill="1"/>
    <xf numFmtId="0" fontId="10" fillId="2" borderId="0" xfId="0" applyFont="1" applyFill="1" applyBorder="1" applyProtection="1"/>
    <xf numFmtId="0" fontId="5" fillId="2" borderId="2" xfId="0" applyFont="1" applyFill="1" applyBorder="1"/>
    <xf numFmtId="0" fontId="0" fillId="2" borderId="16" xfId="0" applyFill="1" applyBorder="1"/>
    <xf numFmtId="0" fontId="5" fillId="2" borderId="14" xfId="0" applyFont="1" applyFill="1" applyBorder="1"/>
    <xf numFmtId="0" fontId="10" fillId="2" borderId="18" xfId="0" applyFont="1" applyFill="1" applyBorder="1"/>
    <xf numFmtId="0" fontId="0" fillId="2" borderId="17" xfId="0" applyFill="1" applyBorder="1"/>
    <xf numFmtId="0" fontId="5" fillId="2" borderId="18" xfId="0" applyFont="1" applyFill="1" applyBorder="1"/>
    <xf numFmtId="0" fontId="4" fillId="2" borderId="8" xfId="0" applyFont="1" applyFill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horizontal="center"/>
    </xf>
    <xf numFmtId="0" fontId="10" fillId="2" borderId="7" xfId="0" applyFont="1" applyFill="1" applyBorder="1"/>
    <xf numFmtId="0" fontId="10" fillId="2" borderId="19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7" xfId="0" applyFont="1" applyFill="1" applyBorder="1"/>
    <xf numFmtId="44" fontId="0" fillId="0" borderId="0" xfId="1" applyFont="1" applyAlignment="1">
      <alignment horizontal="center" wrapText="1"/>
    </xf>
    <xf numFmtId="44" fontId="0" fillId="0" borderId="0" xfId="0" applyNumberFormat="1"/>
    <xf numFmtId="44" fontId="12" fillId="0" borderId="0" xfId="1" applyFont="1"/>
    <xf numFmtId="0" fontId="9" fillId="2" borderId="0" xfId="2" applyNumberFormat="1" applyFont="1" applyFill="1" applyBorder="1" applyAlignment="1" applyProtection="1"/>
    <xf numFmtId="44" fontId="0" fillId="0" borderId="0" xfId="1" applyFont="1" applyAlignment="1">
      <alignment horizontal="center"/>
    </xf>
    <xf numFmtId="0" fontId="13" fillId="0" borderId="0" xfId="0" applyFont="1"/>
    <xf numFmtId="0" fontId="13" fillId="0" borderId="0" xfId="0" applyFont="1" applyFill="1"/>
    <xf numFmtId="44" fontId="13" fillId="0" borderId="0" xfId="1" applyFont="1" applyFill="1"/>
    <xf numFmtId="44" fontId="13" fillId="0" borderId="0" xfId="1" applyFont="1" applyFill="1" applyAlignment="1">
      <alignment horizontal="center"/>
    </xf>
    <xf numFmtId="44" fontId="13" fillId="0" borderId="0" xfId="1" applyFont="1"/>
    <xf numFmtId="0" fontId="0" fillId="2" borderId="0" xfId="0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/>
    <xf numFmtId="44" fontId="14" fillId="0" borderId="0" xfId="1" applyFont="1" applyFill="1" applyAlignment="1">
      <alignment horizontal="center"/>
    </xf>
    <xf numFmtId="44" fontId="14" fillId="0" borderId="0" xfId="1" applyFont="1" applyFill="1"/>
    <xf numFmtId="44" fontId="14" fillId="0" borderId="0" xfId="1" applyFont="1"/>
    <xf numFmtId="44" fontId="14" fillId="0" borderId="0" xfId="0" applyNumberFormat="1" applyFont="1"/>
    <xf numFmtId="0" fontId="12" fillId="2" borderId="0" xfId="0" applyFont="1" applyFill="1" applyAlignment="1">
      <alignment horizontal="center" vertical="center"/>
    </xf>
    <xf numFmtId="0" fontId="15" fillId="2" borderId="0" xfId="2" applyNumberFormat="1" applyFont="1" applyFill="1" applyBorder="1" applyAlignment="1" applyProtection="1"/>
    <xf numFmtId="0" fontId="16" fillId="2" borderId="17" xfId="0" applyFont="1" applyFill="1" applyBorder="1"/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44" fontId="0" fillId="4" borderId="0" xfId="1" applyFont="1" applyFill="1" applyAlignment="1">
      <alignment horizontal="center"/>
    </xf>
    <xf numFmtId="44" fontId="0" fillId="5" borderId="0" xfId="1" applyFont="1" applyFill="1" applyAlignment="1">
      <alignment horizontal="center"/>
    </xf>
    <xf numFmtId="44" fontId="13" fillId="4" borderId="0" xfId="1" applyFont="1" applyFill="1"/>
    <xf numFmtId="0" fontId="13" fillId="4" borderId="0" xfId="0" applyFont="1" applyFill="1"/>
    <xf numFmtId="0" fontId="21" fillId="3" borderId="1" xfId="0" applyFont="1" applyFill="1" applyBorder="1" applyAlignment="1">
      <alignment horizontal="center"/>
    </xf>
    <xf numFmtId="164" fontId="5" fillId="2" borderId="0" xfId="0" applyNumberFormat="1" applyFont="1" applyFill="1"/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6" borderId="10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/>
    </xf>
    <xf numFmtId="164" fontId="2" fillId="0" borderId="20" xfId="1" applyNumberFormat="1" applyFont="1" applyFill="1" applyBorder="1" applyAlignment="1">
      <alignment horizontal="center" vertical="center"/>
    </xf>
    <xf numFmtId="164" fontId="2" fillId="0" borderId="23" xfId="1" applyNumberFormat="1" applyFont="1" applyFill="1" applyBorder="1" applyAlignment="1">
      <alignment horizontal="center" vertical="center"/>
    </xf>
    <xf numFmtId="164" fontId="2" fillId="0" borderId="21" xfId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164" fontId="2" fillId="0" borderId="22" xfId="1" applyNumberFormat="1" applyFont="1" applyFill="1" applyBorder="1" applyAlignment="1">
      <alignment horizontal="center" vertical="center"/>
    </xf>
    <xf numFmtId="164" fontId="2" fillId="0" borderId="24" xfId="1" applyNumberFormat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25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9" fillId="6" borderId="1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 applyProtection="1">
      <alignment horizontal="center"/>
      <protection locked="0"/>
    </xf>
    <xf numFmtId="0" fontId="19" fillId="6" borderId="13" xfId="0" applyFont="1" applyFill="1" applyBorder="1" applyAlignment="1" applyProtection="1">
      <alignment horizontal="center"/>
      <protection locked="0"/>
    </xf>
    <xf numFmtId="44" fontId="0" fillId="4" borderId="0" xfId="1" applyFont="1" applyFill="1" applyAlignment="1">
      <alignment horizontal="center"/>
    </xf>
  </cellXfs>
  <cellStyles count="6">
    <cellStyle name="Comma 2" xfId="3" xr:uid="{00000000-0005-0000-0000-000000000000}"/>
    <cellStyle name="Currency" xfId="1" builtinId="4"/>
    <cellStyle name="Currency 2" xfId="4" xr:uid="{00000000-0005-0000-0000-000002000000}"/>
    <cellStyle name="Normal" xfId="0" builtinId="0"/>
    <cellStyle name="Normal 2" xfId="2" xr:uid="{00000000-0005-0000-0000-000004000000}"/>
    <cellStyle name="Percent 2" xfId="5" xr:uid="{00000000-0005-0000-0000-000005000000}"/>
  </cellStyles>
  <dxfs count="0"/>
  <tableStyles count="0" defaultTableStyle="TableStyleMedium2" defaultPivotStyle="PivotStyleLight16"/>
  <colors>
    <mruColors>
      <color rgb="FFCCECED"/>
      <color rgb="FFEBF7F8"/>
      <color rgb="FFDDDDDD"/>
      <color rgb="FF6E6E6E"/>
      <color rgb="FF00A0A3"/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239767</xdr:colOff>
      <xdr:row>3</xdr:row>
      <xdr:rowOff>47625</xdr:rowOff>
    </xdr:from>
    <xdr:to>
      <xdr:col>10</xdr:col>
      <xdr:colOff>132873</xdr:colOff>
      <xdr:row>8</xdr:row>
      <xdr:rowOff>113758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260FFDB-AFB3-FC45-A72A-EC9FE1D41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240767" y="916781"/>
          <a:ext cx="1329952" cy="1316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Wellcare Web">
      <a:dk1>
        <a:sysClr val="windowText" lastClr="000000"/>
      </a:dk1>
      <a:lt1>
        <a:sysClr val="window" lastClr="FFFFFF"/>
      </a:lt1>
      <a:dk2>
        <a:srgbClr val="333333"/>
      </a:dk2>
      <a:lt2>
        <a:srgbClr val="E7E6E6"/>
      </a:lt2>
      <a:accent1>
        <a:srgbClr val="00A0A3"/>
      </a:accent1>
      <a:accent2>
        <a:srgbClr val="00CFD0"/>
      </a:accent2>
      <a:accent3>
        <a:srgbClr val="262761"/>
      </a:accent3>
      <a:accent4>
        <a:srgbClr val="DDDDDD"/>
      </a:accent4>
      <a:accent5>
        <a:srgbClr val="CB177D"/>
      </a:accent5>
      <a:accent6>
        <a:srgbClr val="F58220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6" tint="0.59999389629810485"/>
    <pageSetUpPr fitToPage="1"/>
  </sheetPr>
  <dimension ref="A1:LG196"/>
  <sheetViews>
    <sheetView tabSelected="1" topLeftCell="A19" zoomScale="80" zoomScaleNormal="80" workbookViewId="0">
      <selection activeCell="C8" sqref="C8"/>
    </sheetView>
  </sheetViews>
  <sheetFormatPr defaultColWidth="9.28515625" defaultRowHeight="15" x14ac:dyDescent="0.25"/>
  <cols>
    <col min="1" max="1" width="52.7109375" style="3" customWidth="1"/>
    <col min="2" max="2" width="8.42578125" style="3" customWidth="1"/>
    <col min="3" max="3" width="15.7109375" style="3" customWidth="1"/>
    <col min="4" max="5" width="9.28515625" style="3" customWidth="1"/>
    <col min="6" max="6" width="3.42578125" style="4" customWidth="1"/>
    <col min="7" max="7" width="17.85546875" style="22" customWidth="1"/>
    <col min="8" max="8" width="3.42578125" style="22" customWidth="1"/>
    <col min="9" max="9" width="10.28515625" style="22" customWidth="1"/>
    <col min="10" max="13" width="11.28515625" style="22" customWidth="1"/>
    <col min="14" max="15" width="12.7109375" style="22" customWidth="1"/>
    <col min="16" max="16" width="3.42578125" style="22" customWidth="1"/>
    <col min="17" max="21" width="14.7109375" style="22" customWidth="1"/>
    <col min="22" max="23" width="16.42578125" style="4" customWidth="1"/>
    <col min="24" max="319" width="9.28515625" style="4"/>
    <col min="320" max="16384" width="9.28515625" style="3"/>
  </cols>
  <sheetData>
    <row r="1" spans="1:319" s="4" customFormat="1" ht="28.5" x14ac:dyDescent="0.45">
      <c r="A1" s="57" t="s">
        <v>98</v>
      </c>
      <c r="B1" s="41"/>
      <c r="C1" s="41"/>
      <c r="D1" s="41"/>
      <c r="E1" s="41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319" s="4" customFormat="1" ht="23.25" customHeight="1" x14ac:dyDescent="0.35">
      <c r="A2" s="41"/>
      <c r="B2" s="41"/>
      <c r="C2" s="41"/>
      <c r="D2" s="41"/>
      <c r="E2" s="41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319" s="4" customFormat="1" ht="16.5" customHeight="1" thickBot="1" x14ac:dyDescent="0.4">
      <c r="A3" s="41"/>
      <c r="B3" s="41"/>
      <c r="C3" s="41"/>
      <c r="D3" s="41"/>
      <c r="E3" s="4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319" s="4" customFormat="1" ht="24" customHeight="1" thickBot="1" x14ac:dyDescent="0.3">
      <c r="A4" s="100" t="s">
        <v>7</v>
      </c>
      <c r="B4" s="101"/>
      <c r="C4" s="101"/>
      <c r="D4" s="101"/>
      <c r="E4" s="101"/>
      <c r="F4" s="101"/>
      <c r="G4" s="10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319" s="4" customFormat="1" ht="18.75" customHeight="1" thickBot="1" x14ac:dyDescent="0.3">
      <c r="A5" s="26"/>
      <c r="B5" s="10"/>
      <c r="C5" s="10"/>
      <c r="D5" s="25"/>
      <c r="E5" s="25"/>
      <c r="F5" s="25"/>
      <c r="G5" s="27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319" s="9" customFormat="1" ht="18.75" customHeight="1" thickBot="1" x14ac:dyDescent="0.35">
      <c r="A6" s="58" t="s">
        <v>8</v>
      </c>
      <c r="B6" s="106" t="s">
        <v>4</v>
      </c>
      <c r="C6" s="107"/>
      <c r="D6" s="60" t="str">
        <f>VLOOKUP(B6,'2023 Rates'!$A$4:$B$39,2,FALSE)</f>
        <v>PDP</v>
      </c>
      <c r="E6" s="19"/>
      <c r="F6" s="19"/>
      <c r="G6" s="28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319" s="7" customFormat="1" ht="16.5" thickBot="1" x14ac:dyDescent="0.3">
      <c r="A7" s="29"/>
      <c r="B7" s="11"/>
      <c r="C7" s="5"/>
      <c r="D7" s="20"/>
      <c r="E7" s="20"/>
      <c r="F7" s="20"/>
      <c r="G7" s="3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319" s="9" customFormat="1" ht="19.5" thickBot="1" x14ac:dyDescent="0.35">
      <c r="A8" s="58" t="s">
        <v>10</v>
      </c>
      <c r="B8" s="11"/>
      <c r="C8" s="97" t="s">
        <v>92</v>
      </c>
      <c r="D8" s="59">
        <f>IF(C8="December",1,IF(C8="November",2,IF(C8="October",3,IF(C8="September",4,IF(C8="August",5,IF(C8="July",6,IF(C8="June",7,IF(C8="May",8,IF(C8="April",9,IF(C8="March",10,IF(C8="February",11,12)))))))))))</f>
        <v>12</v>
      </c>
      <c r="E8" s="19"/>
      <c r="F8" s="19"/>
      <c r="G8" s="28"/>
      <c r="H8" s="24"/>
      <c r="I8" s="24"/>
      <c r="J8" s="23"/>
      <c r="K8" s="23"/>
      <c r="L8" s="23"/>
      <c r="M8" s="23"/>
      <c r="N8" s="23"/>
      <c r="O8" s="23"/>
      <c r="P8" s="24"/>
      <c r="Q8" s="24"/>
      <c r="R8" s="23"/>
      <c r="S8" s="23"/>
      <c r="T8" s="23"/>
      <c r="U8" s="23"/>
    </row>
    <row r="9" spans="1:319" s="9" customFormat="1" ht="16.5" thickBot="1" x14ac:dyDescent="0.3">
      <c r="A9" s="31"/>
      <c r="B9" s="32"/>
      <c r="C9" s="33"/>
      <c r="D9" s="34"/>
      <c r="E9" s="34"/>
      <c r="F9" s="34"/>
      <c r="G9" s="35"/>
      <c r="H9" s="24"/>
      <c r="I9" s="24"/>
      <c r="J9" s="23"/>
      <c r="K9" s="23"/>
      <c r="L9" s="23"/>
      <c r="M9" s="23"/>
      <c r="N9" s="23"/>
      <c r="O9" s="23"/>
      <c r="P9" s="24"/>
      <c r="Q9" s="24"/>
      <c r="R9" s="23"/>
      <c r="S9" s="23"/>
      <c r="T9" s="23"/>
      <c r="U9" s="23"/>
    </row>
    <row r="10" spans="1:319" s="22" customFormat="1" ht="10.5" customHeight="1" thickBot="1" x14ac:dyDescent="0.3">
      <c r="A10" s="37"/>
      <c r="B10" s="20"/>
      <c r="C10" s="36"/>
      <c r="D10" s="20"/>
      <c r="E10" s="20"/>
      <c r="F10" s="20"/>
      <c r="G10" s="20"/>
    </row>
    <row r="11" spans="1:319" s="4" customFormat="1" ht="24" customHeight="1" thickBot="1" x14ac:dyDescent="0.4">
      <c r="A11" s="103" t="s">
        <v>1</v>
      </c>
      <c r="B11" s="104"/>
      <c r="C11" s="104"/>
      <c r="D11" s="104"/>
      <c r="E11" s="105"/>
      <c r="F11" s="15"/>
      <c r="G11" s="65" t="s">
        <v>99</v>
      </c>
      <c r="H11" s="22"/>
      <c r="I11" s="12"/>
      <c r="J11" s="12"/>
      <c r="K11" s="12"/>
      <c r="L11" s="12"/>
      <c r="M11" s="12"/>
      <c r="N11" s="12"/>
      <c r="O11" s="12"/>
    </row>
    <row r="12" spans="1:319" ht="51.4" customHeight="1" thickBot="1" x14ac:dyDescent="0.3">
      <c r="A12" s="69"/>
      <c r="B12" s="70" t="s">
        <v>2</v>
      </c>
      <c r="C12" s="71" t="s">
        <v>52</v>
      </c>
      <c r="D12" s="71" t="s">
        <v>53</v>
      </c>
      <c r="E12" s="72" t="s">
        <v>58</v>
      </c>
      <c r="F12" s="15"/>
      <c r="G12" s="73" t="s">
        <v>57</v>
      </c>
      <c r="I12" s="12"/>
      <c r="J12" s="12"/>
      <c r="K12" s="12"/>
      <c r="L12" s="12"/>
      <c r="M12" s="12"/>
      <c r="N12" s="12"/>
      <c r="O12" s="12"/>
      <c r="P12" s="4"/>
      <c r="Q12" s="4"/>
      <c r="R12" s="4"/>
      <c r="S12" s="4"/>
      <c r="T12" s="4"/>
      <c r="U12" s="4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</row>
    <row r="13" spans="1:319" s="50" customFormat="1" ht="29.25" customHeight="1" x14ac:dyDescent="0.25">
      <c r="A13" s="98" t="s">
        <v>59</v>
      </c>
      <c r="B13" s="74" t="s">
        <v>3</v>
      </c>
      <c r="C13" s="75">
        <f>IF(D6="PDP",0,((VLOOKUP($D$6,'2023 Rates'!$B$4:$J$39,3,FALSE)/12)*$D$8))</f>
        <v>0</v>
      </c>
      <c r="D13" s="75">
        <f>IF(D6="PDP",0,((VLOOKUP($D$6,'2023 Rates'!$B$4:$J$39,2,FALSE)-C13)))</f>
        <v>0</v>
      </c>
      <c r="E13" s="75">
        <f>SUM(C13:D13)</f>
        <v>0</v>
      </c>
      <c r="F13" s="48"/>
      <c r="G13" s="76">
        <f>IF(D6="PDP",0,((VLOOKUP($D$6,'2023 Rates'!$B$4:$J$39,3,FALSE)/12)))</f>
        <v>0</v>
      </c>
      <c r="H13" s="68"/>
      <c r="I13" s="49"/>
      <c r="J13" s="56"/>
      <c r="K13" s="49"/>
      <c r="L13" s="49"/>
      <c r="M13" s="49"/>
      <c r="N13" s="49"/>
      <c r="O13" s="49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</row>
    <row r="14" spans="1:319" s="50" customFormat="1" ht="36" customHeight="1" thickBot="1" x14ac:dyDescent="0.3">
      <c r="A14" s="99"/>
      <c r="B14" s="78" t="s">
        <v>4</v>
      </c>
      <c r="C14" s="79">
        <f>(VLOOKUP("PDP",'2023 Rates'!$B$4:$J$39,3,FALSE)/12)*$D$8</f>
        <v>46</v>
      </c>
      <c r="D14" s="80">
        <f>(VLOOKUP("PDP",'2023 Rates'!$B$4:$J$39,2,FALSE)-C14)</f>
        <v>46</v>
      </c>
      <c r="E14" s="80">
        <f>SUM(C14:D14)</f>
        <v>92</v>
      </c>
      <c r="F14" s="48"/>
      <c r="G14" s="81">
        <f>(VLOOKUP("PDP",'2023 Rates'!$B$4:$J$39,3,FALSE)/12)</f>
        <v>3.8333333333333335</v>
      </c>
      <c r="H14" s="92"/>
      <c r="I14" s="56"/>
      <c r="J14" s="49"/>
      <c r="K14" s="49"/>
      <c r="L14" s="49"/>
      <c r="M14" s="49"/>
      <c r="N14" s="49"/>
      <c r="O14" s="49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  <c r="IW14" s="48"/>
      <c r="IX14" s="48"/>
      <c r="IY14" s="48"/>
      <c r="IZ14" s="48"/>
      <c r="JA14" s="48"/>
      <c r="JB14" s="48"/>
      <c r="JC14" s="48"/>
      <c r="JD14" s="48"/>
      <c r="JE14" s="48"/>
      <c r="JF14" s="48"/>
      <c r="JG14" s="48"/>
      <c r="JH14" s="48"/>
      <c r="JI14" s="48"/>
      <c r="JJ14" s="48"/>
      <c r="JK14" s="48"/>
      <c r="JL14" s="48"/>
      <c r="JM14" s="48"/>
      <c r="JN14" s="48"/>
      <c r="JO14" s="48"/>
      <c r="JP14" s="48"/>
      <c r="JQ14" s="48"/>
      <c r="JR14" s="48"/>
      <c r="JS14" s="48"/>
      <c r="JT14" s="48"/>
      <c r="JU14" s="48"/>
      <c r="JV14" s="48"/>
      <c r="JW14" s="48"/>
      <c r="JX14" s="48"/>
      <c r="JY14" s="48"/>
      <c r="JZ14" s="48"/>
      <c r="KA14" s="48"/>
      <c r="KB14" s="48"/>
      <c r="KC14" s="48"/>
      <c r="KD14" s="48"/>
      <c r="KE14" s="48"/>
      <c r="KF14" s="48"/>
      <c r="KG14" s="48"/>
      <c r="KH14" s="48"/>
      <c r="KI14" s="48"/>
      <c r="KJ14" s="48"/>
      <c r="KK14" s="48"/>
      <c r="KL14" s="48"/>
      <c r="KM14" s="48"/>
      <c r="KN14" s="48"/>
      <c r="KO14" s="48"/>
      <c r="KP14" s="48"/>
      <c r="KQ14" s="48"/>
      <c r="KR14" s="48"/>
    </row>
    <row r="15" spans="1:319" s="50" customFormat="1" ht="17.25" customHeight="1" thickBot="1" x14ac:dyDescent="0.3">
      <c r="A15" s="83"/>
      <c r="B15" s="84"/>
      <c r="C15" s="85"/>
      <c r="D15" s="94"/>
      <c r="E15" s="85"/>
      <c r="F15" s="96"/>
      <c r="G15" s="85"/>
      <c r="H15" s="95"/>
      <c r="I15" s="49"/>
      <c r="J15" s="49"/>
      <c r="K15" s="49"/>
      <c r="L15" s="49"/>
      <c r="M15" s="49"/>
      <c r="N15" s="49"/>
      <c r="O15" s="49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  <c r="IW15" s="48"/>
      <c r="IX15" s="48"/>
      <c r="IY15" s="48"/>
      <c r="IZ15" s="48"/>
      <c r="JA15" s="48"/>
      <c r="JB15" s="48"/>
      <c r="JC15" s="48"/>
      <c r="JD15" s="48"/>
      <c r="JE15" s="48"/>
      <c r="JF15" s="48"/>
      <c r="JG15" s="48"/>
      <c r="JH15" s="48"/>
      <c r="JI15" s="48"/>
      <c r="JJ15" s="48"/>
      <c r="JK15" s="48"/>
      <c r="JL15" s="48"/>
      <c r="JM15" s="48"/>
      <c r="JN15" s="48"/>
      <c r="JO15" s="48"/>
      <c r="JP15" s="48"/>
      <c r="JQ15" s="48"/>
      <c r="JR15" s="48"/>
      <c r="JS15" s="48"/>
      <c r="JT15" s="48"/>
      <c r="JU15" s="48"/>
      <c r="JV15" s="48"/>
      <c r="JW15" s="48"/>
      <c r="JX15" s="48"/>
      <c r="JY15" s="48"/>
      <c r="JZ15" s="48"/>
      <c r="KA15" s="48"/>
      <c r="KB15" s="48"/>
      <c r="KC15" s="48"/>
      <c r="KD15" s="48"/>
      <c r="KE15" s="48"/>
      <c r="KF15" s="48"/>
      <c r="KG15" s="48"/>
      <c r="KH15" s="48"/>
      <c r="KI15" s="48"/>
      <c r="KJ15" s="48"/>
      <c r="KK15" s="48"/>
      <c r="KL15" s="48"/>
      <c r="KM15" s="48"/>
      <c r="KN15" s="48"/>
      <c r="KO15" s="48"/>
      <c r="KP15" s="48"/>
      <c r="KQ15" s="48"/>
      <c r="KR15" s="48"/>
    </row>
    <row r="16" spans="1:319" s="50" customFormat="1" ht="29.25" customHeight="1" x14ac:dyDescent="0.25">
      <c r="A16" s="98" t="s">
        <v>94</v>
      </c>
      <c r="B16" s="74" t="s">
        <v>3</v>
      </c>
      <c r="C16" s="75">
        <f>IF($D$6="PDP",0,((VLOOKUP($D$6,'2023 Rates'!$B$4:$J$39,3,FALSE)/12)*$D$8))</f>
        <v>0</v>
      </c>
      <c r="D16" s="75">
        <f>E16-C16</f>
        <v>0</v>
      </c>
      <c r="E16" s="75">
        <f>(E13/12)*D8</f>
        <v>0</v>
      </c>
      <c r="F16" s="48"/>
      <c r="G16" s="76">
        <f>G13</f>
        <v>0</v>
      </c>
      <c r="H16" s="93"/>
      <c r="I16" s="49"/>
      <c r="J16" s="49"/>
      <c r="K16" s="49"/>
      <c r="L16" s="49"/>
      <c r="M16" s="49"/>
      <c r="N16" s="49"/>
      <c r="O16" s="49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  <c r="IW16" s="48"/>
      <c r="IX16" s="48"/>
      <c r="IY16" s="48"/>
      <c r="IZ16" s="48"/>
      <c r="JA16" s="48"/>
      <c r="JB16" s="48"/>
      <c r="JC16" s="48"/>
      <c r="JD16" s="48"/>
      <c r="JE16" s="48"/>
      <c r="JF16" s="48"/>
      <c r="JG16" s="48"/>
      <c r="JH16" s="48"/>
      <c r="JI16" s="48"/>
      <c r="JJ16" s="48"/>
      <c r="JK16" s="48"/>
      <c r="JL16" s="48"/>
      <c r="JM16" s="48"/>
      <c r="JN16" s="48"/>
      <c r="JO16" s="48"/>
      <c r="JP16" s="48"/>
      <c r="JQ16" s="48"/>
      <c r="JR16" s="48"/>
      <c r="JS16" s="48"/>
      <c r="JT16" s="48"/>
      <c r="JU16" s="48"/>
      <c r="JV16" s="48"/>
      <c r="JW16" s="48"/>
      <c r="JX16" s="48"/>
      <c r="JY16" s="48"/>
      <c r="JZ16" s="48"/>
      <c r="KA16" s="48"/>
      <c r="KB16" s="48"/>
      <c r="KC16" s="48"/>
      <c r="KD16" s="48"/>
      <c r="KE16" s="48"/>
      <c r="KF16" s="48"/>
      <c r="KG16" s="48"/>
      <c r="KH16" s="48"/>
      <c r="KI16" s="48"/>
      <c r="KJ16" s="48"/>
      <c r="KK16" s="48"/>
      <c r="KL16" s="48"/>
      <c r="KM16" s="48"/>
      <c r="KN16" s="48"/>
      <c r="KO16" s="48"/>
      <c r="KP16" s="48"/>
      <c r="KQ16" s="48"/>
      <c r="KR16" s="48"/>
    </row>
    <row r="17" spans="1:319" s="50" customFormat="1" ht="51.75" customHeight="1" thickBot="1" x14ac:dyDescent="0.3">
      <c r="A17" s="99"/>
      <c r="B17" s="78" t="s">
        <v>4</v>
      </c>
      <c r="C17" s="88">
        <f>(VLOOKUP("PDP",'2023 Rates'!$B$4:$J$39,3,FALSE)/12)*$D$8</f>
        <v>46</v>
      </c>
      <c r="D17" s="79">
        <f>C17-0</f>
        <v>46</v>
      </c>
      <c r="E17" s="80">
        <f>(E14/12)*D8</f>
        <v>92</v>
      </c>
      <c r="F17" s="67"/>
      <c r="G17" s="89">
        <f>G14</f>
        <v>3.8333333333333335</v>
      </c>
      <c r="H17" s="92"/>
      <c r="I17" s="49"/>
      <c r="J17" s="49"/>
      <c r="K17" s="49"/>
      <c r="L17" s="49"/>
      <c r="M17" s="49"/>
      <c r="N17" s="49"/>
      <c r="O17" s="49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  <c r="IW17" s="48"/>
      <c r="IX17" s="48"/>
      <c r="IY17" s="48"/>
      <c r="IZ17" s="48"/>
      <c r="JA17" s="48"/>
      <c r="JB17" s="48"/>
      <c r="JC17" s="48"/>
      <c r="JD17" s="48"/>
      <c r="JE17" s="48"/>
      <c r="JF17" s="48"/>
      <c r="JG17" s="48"/>
      <c r="JH17" s="48"/>
      <c r="JI17" s="48"/>
      <c r="JJ17" s="48"/>
      <c r="JK17" s="48"/>
      <c r="JL17" s="48"/>
      <c r="JM17" s="48"/>
      <c r="JN17" s="48"/>
      <c r="JO17" s="48"/>
      <c r="JP17" s="48"/>
      <c r="JQ17" s="48"/>
      <c r="JR17" s="48"/>
      <c r="JS17" s="48"/>
      <c r="JT17" s="48"/>
      <c r="JU17" s="48"/>
      <c r="JV17" s="48"/>
      <c r="JW17" s="48"/>
      <c r="JX17" s="48"/>
      <c r="JY17" s="48"/>
      <c r="JZ17" s="48"/>
      <c r="KA17" s="48"/>
      <c r="KB17" s="48"/>
      <c r="KC17" s="48"/>
      <c r="KD17" s="48"/>
      <c r="KE17" s="48"/>
      <c r="KF17" s="48"/>
      <c r="KG17" s="48"/>
      <c r="KH17" s="48"/>
      <c r="KI17" s="48"/>
      <c r="KJ17" s="48"/>
      <c r="KK17" s="48"/>
      <c r="KL17" s="48"/>
      <c r="KM17" s="48"/>
      <c r="KN17" s="48"/>
      <c r="KO17" s="48"/>
      <c r="KP17" s="48"/>
      <c r="KQ17" s="48"/>
      <c r="KR17" s="48"/>
    </row>
    <row r="18" spans="1:319" s="50" customFormat="1" ht="16.149999999999999" customHeight="1" thickBot="1" x14ac:dyDescent="0.3">
      <c r="A18" s="90"/>
      <c r="B18" s="84"/>
      <c r="C18" s="91"/>
      <c r="D18" s="94"/>
      <c r="E18" s="85"/>
      <c r="F18" s="96"/>
      <c r="G18" s="94"/>
      <c r="H18" s="87"/>
      <c r="I18" s="49"/>
      <c r="J18" s="49"/>
      <c r="K18" s="49"/>
      <c r="L18" s="49"/>
      <c r="M18" s="49"/>
      <c r="N18" s="49"/>
      <c r="O18" s="49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  <c r="IW18" s="48"/>
      <c r="IX18" s="48"/>
      <c r="IY18" s="48"/>
      <c r="IZ18" s="48"/>
      <c r="JA18" s="48"/>
      <c r="JB18" s="48"/>
      <c r="JC18" s="48"/>
      <c r="JD18" s="48"/>
      <c r="JE18" s="48"/>
      <c r="JF18" s="48"/>
      <c r="JG18" s="48"/>
      <c r="JH18" s="48"/>
      <c r="JI18" s="48"/>
      <c r="JJ18" s="48"/>
      <c r="JK18" s="48"/>
      <c r="JL18" s="48"/>
      <c r="JM18" s="48"/>
      <c r="JN18" s="48"/>
      <c r="JO18" s="48"/>
      <c r="JP18" s="48"/>
      <c r="JQ18" s="48"/>
      <c r="JR18" s="48"/>
      <c r="JS18" s="48"/>
      <c r="JT18" s="48"/>
      <c r="JU18" s="48"/>
      <c r="JV18" s="48"/>
      <c r="JW18" s="48"/>
      <c r="JX18" s="48"/>
      <c r="JY18" s="48"/>
      <c r="JZ18" s="48"/>
      <c r="KA18" s="48"/>
      <c r="KB18" s="48"/>
      <c r="KC18" s="48"/>
      <c r="KD18" s="48"/>
      <c r="KE18" s="48"/>
      <c r="KF18" s="48"/>
      <c r="KG18" s="48"/>
      <c r="KH18" s="48"/>
      <c r="KI18" s="48"/>
      <c r="KJ18" s="48"/>
      <c r="KK18" s="48"/>
      <c r="KL18" s="48"/>
      <c r="KM18" s="48"/>
      <c r="KN18" s="48"/>
      <c r="KO18" s="48"/>
      <c r="KP18" s="48"/>
      <c r="KQ18" s="48"/>
      <c r="KR18" s="48"/>
    </row>
    <row r="19" spans="1:319" s="50" customFormat="1" ht="29.25" customHeight="1" x14ac:dyDescent="0.25">
      <c r="A19" s="98" t="s">
        <v>93</v>
      </c>
      <c r="B19" s="74" t="s">
        <v>3</v>
      </c>
      <c r="C19" s="75">
        <f>IF($D$6="PDP",0,((VLOOKUP($D$6,'2023 Rates'!$B$4:$J$39,3,FALSE)/12)*$D$8))</f>
        <v>0</v>
      </c>
      <c r="D19" s="75">
        <f>IF(C19=0,0,0)</f>
        <v>0</v>
      </c>
      <c r="E19" s="77">
        <f>SUM(C19:D19)</f>
        <v>0</v>
      </c>
      <c r="F19" s="48"/>
      <c r="G19" s="76">
        <f>G13</f>
        <v>0</v>
      </c>
      <c r="H19" s="93"/>
      <c r="I19" s="49"/>
      <c r="J19" s="49"/>
      <c r="K19" s="49"/>
      <c r="L19" s="49"/>
      <c r="M19" s="49"/>
      <c r="N19" s="49"/>
      <c r="O19" s="49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  <c r="IW19" s="48"/>
      <c r="IX19" s="48"/>
      <c r="IY19" s="48"/>
      <c r="IZ19" s="48"/>
      <c r="JA19" s="48"/>
      <c r="JB19" s="48"/>
      <c r="JC19" s="48"/>
      <c r="JD19" s="48"/>
      <c r="JE19" s="48"/>
      <c r="JF19" s="48"/>
      <c r="JG19" s="48"/>
      <c r="JH19" s="48"/>
      <c r="JI19" s="48"/>
      <c r="JJ19" s="48"/>
      <c r="JK19" s="48"/>
      <c r="JL19" s="48"/>
      <c r="JM19" s="48"/>
      <c r="JN19" s="48"/>
      <c r="JO19" s="48"/>
      <c r="JP19" s="48"/>
      <c r="JQ19" s="48"/>
      <c r="JR19" s="48"/>
      <c r="JS19" s="48"/>
      <c r="JT19" s="48"/>
      <c r="JU19" s="48"/>
      <c r="JV19" s="48"/>
      <c r="JW19" s="48"/>
      <c r="JX19" s="48"/>
      <c r="JY19" s="48"/>
      <c r="JZ19" s="48"/>
      <c r="KA19" s="48"/>
      <c r="KB19" s="48"/>
      <c r="KC19" s="48"/>
      <c r="KD19" s="48"/>
      <c r="KE19" s="48"/>
      <c r="KF19" s="48"/>
      <c r="KG19" s="48"/>
      <c r="KH19" s="48"/>
      <c r="KI19" s="48"/>
      <c r="KJ19" s="48"/>
      <c r="KK19" s="48"/>
      <c r="KL19" s="48"/>
      <c r="KM19" s="48"/>
      <c r="KN19" s="48"/>
      <c r="KO19" s="48"/>
      <c r="KP19" s="48"/>
      <c r="KQ19" s="48"/>
      <c r="KR19" s="48"/>
    </row>
    <row r="20" spans="1:319" s="50" customFormat="1" ht="47.25" customHeight="1" thickBot="1" x14ac:dyDescent="0.3">
      <c r="A20" s="99"/>
      <c r="B20" s="78" t="s">
        <v>4</v>
      </c>
      <c r="C20" s="79">
        <f>(VLOOKUP("PDP",'2023 Rates'!$B$4:$J$39,3,FALSE)/12)*$D$8</f>
        <v>46</v>
      </c>
      <c r="D20" s="79">
        <v>0</v>
      </c>
      <c r="E20" s="82">
        <f>SUM(C20:D20)</f>
        <v>46</v>
      </c>
      <c r="F20" s="48"/>
      <c r="G20" s="89">
        <f>G14</f>
        <v>3.8333333333333335</v>
      </c>
      <c r="H20" s="92"/>
      <c r="I20" s="49"/>
      <c r="J20" s="49"/>
      <c r="K20" s="49"/>
      <c r="L20" s="49"/>
      <c r="M20" s="49"/>
      <c r="N20" s="49"/>
      <c r="O20" s="49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  <c r="IW20" s="48"/>
      <c r="IX20" s="48"/>
      <c r="IY20" s="48"/>
      <c r="IZ20" s="48"/>
      <c r="JA20" s="48"/>
      <c r="JB20" s="48"/>
      <c r="JC20" s="48"/>
      <c r="JD20" s="48"/>
      <c r="JE20" s="48"/>
      <c r="JF20" s="48"/>
      <c r="JG20" s="48"/>
      <c r="JH20" s="48"/>
      <c r="JI20" s="48"/>
      <c r="JJ20" s="48"/>
      <c r="JK20" s="48"/>
      <c r="JL20" s="48"/>
      <c r="JM20" s="48"/>
      <c r="JN20" s="48"/>
      <c r="JO20" s="48"/>
      <c r="JP20" s="48"/>
      <c r="JQ20" s="48"/>
      <c r="JR20" s="48"/>
      <c r="JS20" s="48"/>
      <c r="JT20" s="48"/>
      <c r="JU20" s="48"/>
      <c r="JV20" s="48"/>
      <c r="JW20" s="48"/>
      <c r="JX20" s="48"/>
      <c r="JY20" s="48"/>
      <c r="JZ20" s="48"/>
      <c r="KA20" s="48"/>
      <c r="KB20" s="48"/>
      <c r="KC20" s="48"/>
      <c r="KD20" s="48"/>
      <c r="KE20" s="48"/>
      <c r="KF20" s="48"/>
      <c r="KG20" s="48"/>
      <c r="KH20" s="48"/>
      <c r="KI20" s="48"/>
      <c r="KJ20" s="48"/>
      <c r="KK20" s="48"/>
      <c r="KL20" s="48"/>
      <c r="KM20" s="48"/>
      <c r="KN20" s="48"/>
      <c r="KO20" s="48"/>
      <c r="KP20" s="48"/>
      <c r="KQ20" s="48"/>
      <c r="KR20" s="48"/>
    </row>
    <row r="21" spans="1:319" s="50" customFormat="1" ht="15.75" customHeight="1" thickBot="1" x14ac:dyDescent="0.3">
      <c r="A21" s="90"/>
      <c r="B21" s="84"/>
      <c r="C21" s="91"/>
      <c r="D21" s="85"/>
      <c r="E21" s="94"/>
      <c r="F21" s="86"/>
      <c r="G21" s="94"/>
      <c r="H21" s="87"/>
      <c r="I21" s="49"/>
      <c r="J21" s="49"/>
      <c r="K21" s="49"/>
      <c r="L21" s="49"/>
      <c r="M21" s="49"/>
      <c r="N21" s="49"/>
      <c r="O21" s="49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  <c r="IW21" s="48"/>
      <c r="IX21" s="48"/>
      <c r="IY21" s="48"/>
      <c r="IZ21" s="48"/>
      <c r="JA21" s="48"/>
      <c r="JB21" s="48"/>
      <c r="JC21" s="48"/>
      <c r="JD21" s="48"/>
      <c r="JE21" s="48"/>
      <c r="JF21" s="48"/>
      <c r="JG21" s="48"/>
      <c r="JH21" s="48"/>
      <c r="JI21" s="48"/>
      <c r="JJ21" s="48"/>
      <c r="JK21" s="48"/>
      <c r="JL21" s="48"/>
      <c r="JM21" s="48"/>
      <c r="JN21" s="48"/>
      <c r="JO21" s="48"/>
      <c r="JP21" s="48"/>
      <c r="JQ21" s="48"/>
      <c r="JR21" s="48"/>
      <c r="JS21" s="48"/>
      <c r="JT21" s="48"/>
      <c r="JU21" s="48"/>
      <c r="JV21" s="48"/>
      <c r="JW21" s="48"/>
      <c r="JX21" s="48"/>
      <c r="JY21" s="48"/>
      <c r="JZ21" s="48"/>
      <c r="KA21" s="48"/>
      <c r="KB21" s="48"/>
      <c r="KC21" s="48"/>
      <c r="KD21" s="48"/>
      <c r="KE21" s="48"/>
      <c r="KF21" s="48"/>
      <c r="KG21" s="48"/>
      <c r="KH21" s="48"/>
      <c r="KI21" s="48"/>
      <c r="KJ21" s="48"/>
      <c r="KK21" s="48"/>
      <c r="KL21" s="48"/>
      <c r="KM21" s="48"/>
      <c r="KN21" s="48"/>
      <c r="KO21" s="48"/>
      <c r="KP21" s="48"/>
      <c r="KQ21" s="48"/>
      <c r="KR21" s="48"/>
    </row>
    <row r="22" spans="1:319" s="50" customFormat="1" ht="29.25" customHeight="1" x14ac:dyDescent="0.25">
      <c r="A22" s="98" t="s">
        <v>97</v>
      </c>
      <c r="B22" s="74" t="s">
        <v>3</v>
      </c>
      <c r="C22" s="75">
        <v>0</v>
      </c>
      <c r="D22" s="75">
        <f>IF(C22=0,0,0)</f>
        <v>0</v>
      </c>
      <c r="E22" s="77">
        <f>SUM(C22:D22)</f>
        <v>0</v>
      </c>
      <c r="F22" s="48"/>
      <c r="G22" s="76">
        <f>G13</f>
        <v>0</v>
      </c>
      <c r="H22" s="92"/>
      <c r="I22" s="49"/>
      <c r="J22" s="49"/>
      <c r="K22" s="49"/>
      <c r="L22" s="49"/>
      <c r="M22" s="49"/>
      <c r="N22" s="49"/>
      <c r="O22" s="49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  <c r="IW22" s="48"/>
      <c r="IX22" s="48"/>
      <c r="IY22" s="48"/>
      <c r="IZ22" s="48"/>
      <c r="JA22" s="48"/>
      <c r="JB22" s="48"/>
      <c r="JC22" s="48"/>
      <c r="JD22" s="48"/>
      <c r="JE22" s="48"/>
      <c r="JF22" s="48"/>
      <c r="JG22" s="48"/>
      <c r="JH22" s="48"/>
      <c r="JI22" s="48"/>
      <c r="JJ22" s="48"/>
      <c r="JK22" s="48"/>
      <c r="JL22" s="48"/>
      <c r="JM22" s="48"/>
      <c r="JN22" s="48"/>
      <c r="JO22" s="48"/>
      <c r="JP22" s="48"/>
      <c r="JQ22" s="48"/>
      <c r="JR22" s="48"/>
      <c r="JS22" s="48"/>
      <c r="JT22" s="48"/>
      <c r="JU22" s="48"/>
      <c r="JV22" s="48"/>
      <c r="JW22" s="48"/>
      <c r="JX22" s="48"/>
      <c r="JY22" s="48"/>
      <c r="JZ22" s="48"/>
      <c r="KA22" s="48"/>
      <c r="KB22" s="48"/>
      <c r="KC22" s="48"/>
      <c r="KD22" s="48"/>
      <c r="KE22" s="48"/>
      <c r="KF22" s="48"/>
      <c r="KG22" s="48"/>
      <c r="KH22" s="48"/>
      <c r="KI22" s="48"/>
      <c r="KJ22" s="48"/>
      <c r="KK22" s="48"/>
      <c r="KL22" s="48"/>
      <c r="KM22" s="48"/>
      <c r="KN22" s="48"/>
      <c r="KO22" s="48"/>
      <c r="KP22" s="48"/>
      <c r="KQ22" s="48"/>
      <c r="KR22" s="48"/>
    </row>
    <row r="23" spans="1:319" s="50" customFormat="1" ht="40.5" customHeight="1" thickBot="1" x14ac:dyDescent="0.3">
      <c r="A23" s="99"/>
      <c r="B23" s="78" t="s">
        <v>4</v>
      </c>
      <c r="C23" s="79">
        <v>0</v>
      </c>
      <c r="D23" s="79">
        <v>0</v>
      </c>
      <c r="E23" s="82">
        <f>SUM(C23:D23)</f>
        <v>0</v>
      </c>
      <c r="F23" s="67"/>
      <c r="G23" s="89">
        <f>G14</f>
        <v>3.8333333333333335</v>
      </c>
      <c r="H23" s="68"/>
      <c r="I23" s="49"/>
      <c r="J23" s="49"/>
      <c r="K23" s="49"/>
      <c r="L23" s="49"/>
      <c r="M23" s="49"/>
      <c r="N23" s="49"/>
      <c r="O23" s="49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  <c r="IW23" s="48"/>
      <c r="IX23" s="48"/>
      <c r="IY23" s="48"/>
      <c r="IZ23" s="48"/>
      <c r="JA23" s="48"/>
      <c r="JB23" s="48"/>
      <c r="JC23" s="48"/>
      <c r="JD23" s="48"/>
      <c r="JE23" s="48"/>
      <c r="JF23" s="48"/>
      <c r="JG23" s="48"/>
      <c r="JH23" s="48"/>
      <c r="JI23" s="48"/>
      <c r="JJ23" s="48"/>
      <c r="JK23" s="48"/>
      <c r="JL23" s="48"/>
      <c r="JM23" s="48"/>
      <c r="JN23" s="48"/>
      <c r="JO23" s="48"/>
      <c r="JP23" s="48"/>
      <c r="JQ23" s="48"/>
      <c r="JR23" s="48"/>
      <c r="JS23" s="48"/>
      <c r="JT23" s="48"/>
      <c r="JU23" s="48"/>
      <c r="JV23" s="48"/>
      <c r="JW23" s="48"/>
      <c r="JX23" s="48"/>
      <c r="JY23" s="48"/>
      <c r="JZ23" s="48"/>
      <c r="KA23" s="48"/>
      <c r="KB23" s="48"/>
      <c r="KC23" s="48"/>
      <c r="KD23" s="48"/>
      <c r="KE23" s="48"/>
      <c r="KF23" s="48"/>
      <c r="KG23" s="48"/>
      <c r="KH23" s="48"/>
      <c r="KI23" s="48"/>
      <c r="KJ23" s="48"/>
      <c r="KK23" s="48"/>
      <c r="KL23" s="48"/>
      <c r="KM23" s="48"/>
      <c r="KN23" s="48"/>
      <c r="KO23" s="48"/>
      <c r="KP23" s="48"/>
      <c r="KQ23" s="48"/>
      <c r="KR23" s="48"/>
    </row>
    <row r="24" spans="1:319" s="1" customFormat="1" ht="15.75" customHeight="1" x14ac:dyDescent="0.25">
      <c r="A24" s="8"/>
      <c r="B24" s="8"/>
      <c r="C24" s="5"/>
      <c r="D24" s="5"/>
      <c r="E24" s="5"/>
      <c r="F24" s="14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13"/>
      <c r="W24" s="13"/>
      <c r="X24" s="13"/>
      <c r="Y24" s="13"/>
      <c r="Z24" s="13"/>
      <c r="AA24" s="13"/>
      <c r="AB24" s="13"/>
      <c r="AC24" s="13"/>
      <c r="AD24" s="13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</row>
    <row r="25" spans="1:319" s="4" customFormat="1" x14ac:dyDescent="0.25">
      <c r="A25" s="5"/>
      <c r="B25" s="5"/>
      <c r="C25" s="6"/>
      <c r="D25" s="6"/>
      <c r="E25" s="6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319" s="4" customFormat="1" x14ac:dyDescent="0.25"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66" t="s">
        <v>100</v>
      </c>
      <c r="T26" s="22"/>
      <c r="U26" s="22"/>
    </row>
    <row r="27" spans="1:319" s="4" customFormat="1" x14ac:dyDescent="0.25"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319" s="4" customFormat="1" x14ac:dyDescent="0.25"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319" s="4" customFormat="1" x14ac:dyDescent="0.25"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319" s="4" customFormat="1" x14ac:dyDescent="0.25"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319" s="4" customFormat="1" x14ac:dyDescent="0.25"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319" s="4" customFormat="1" x14ac:dyDescent="0.25"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7:21" s="4" customFormat="1" x14ac:dyDescent="0.25"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7:21" s="4" customFormat="1" x14ac:dyDescent="0.25"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7:21" s="4" customFormat="1" x14ac:dyDescent="0.25"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7:21" s="4" customFormat="1" x14ac:dyDescent="0.25"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7:21" s="4" customFormat="1" x14ac:dyDescent="0.25"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7:21" s="4" customFormat="1" x14ac:dyDescent="0.25"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7:21" s="4" customFormat="1" x14ac:dyDescent="0.25"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7:21" s="4" customFormat="1" x14ac:dyDescent="0.25"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7:21" s="4" customFormat="1" x14ac:dyDescent="0.25"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7:21" s="4" customFormat="1" x14ac:dyDescent="0.25"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7:21" s="4" customFormat="1" x14ac:dyDescent="0.25"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7:21" s="4" customFormat="1" x14ac:dyDescent="0.25"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7:21" s="4" customFormat="1" x14ac:dyDescent="0.25"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7:21" s="4" customFormat="1" x14ac:dyDescent="0.25"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7:21" s="4" customFormat="1" x14ac:dyDescent="0.25"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7:21" s="4" customFormat="1" x14ac:dyDescent="0.25"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7:21" s="4" customFormat="1" x14ac:dyDescent="0.25"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7:21" s="4" customFormat="1" x14ac:dyDescent="0.25"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7:21" s="4" customFormat="1" x14ac:dyDescent="0.25"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7:21" s="4" customFormat="1" x14ac:dyDescent="0.25"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7:21" s="4" customFormat="1" x14ac:dyDescent="0.25"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7:21" s="4" customFormat="1" x14ac:dyDescent="0.25"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7:21" s="4" customFormat="1" x14ac:dyDescent="0.25"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7:21" s="4" customFormat="1" x14ac:dyDescent="0.25"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7:21" s="4" customFormat="1" x14ac:dyDescent="0.25"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7:21" s="4" customFormat="1" x14ac:dyDescent="0.25"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7:21" s="4" customFormat="1" x14ac:dyDescent="0.25"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7:21" s="4" customFormat="1" x14ac:dyDescent="0.25"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7:21" s="4" customFormat="1" x14ac:dyDescent="0.25"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7:21" s="4" customFormat="1" x14ac:dyDescent="0.25"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7:21" s="4" customFormat="1" x14ac:dyDescent="0.25"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7:21" s="4" customFormat="1" x14ac:dyDescent="0.25"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7:21" s="4" customFormat="1" x14ac:dyDescent="0.25"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7:21" s="4" customFormat="1" x14ac:dyDescent="0.25"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7:21" s="4" customFormat="1" x14ac:dyDescent="0.25"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7:21" s="4" customFormat="1" x14ac:dyDescent="0.25"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7:21" s="4" customFormat="1" x14ac:dyDescent="0.25"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7:21" s="4" customFormat="1" x14ac:dyDescent="0.25"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7:21" s="4" customFormat="1" x14ac:dyDescent="0.25"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7:21" s="4" customFormat="1" x14ac:dyDescent="0.25"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7:21" s="4" customFormat="1" x14ac:dyDescent="0.25"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7:21" s="4" customFormat="1" x14ac:dyDescent="0.25"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7:21" s="4" customFormat="1" x14ac:dyDescent="0.25"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7:21" s="4" customFormat="1" x14ac:dyDescent="0.25"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7:21" s="4" customFormat="1" x14ac:dyDescent="0.25"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7:21" s="4" customFormat="1" x14ac:dyDescent="0.25"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 spans="7:21" s="4" customFormat="1" x14ac:dyDescent="0.25"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</row>
    <row r="80" spans="7:21" s="4" customFormat="1" x14ac:dyDescent="0.25"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</row>
    <row r="81" spans="7:21" s="4" customFormat="1" x14ac:dyDescent="0.25"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 spans="7:21" s="4" customFormat="1" x14ac:dyDescent="0.25"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 spans="7:21" s="4" customFormat="1" x14ac:dyDescent="0.25"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7:21" s="4" customFormat="1" x14ac:dyDescent="0.25"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</row>
    <row r="85" spans="7:21" s="4" customFormat="1" x14ac:dyDescent="0.25"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</row>
    <row r="86" spans="7:21" s="4" customFormat="1" x14ac:dyDescent="0.25"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</row>
    <row r="87" spans="7:21" s="4" customFormat="1" x14ac:dyDescent="0.25"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</row>
    <row r="88" spans="7:21" s="4" customFormat="1" x14ac:dyDescent="0.25"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</row>
    <row r="89" spans="7:21" s="4" customFormat="1" x14ac:dyDescent="0.25"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</row>
    <row r="90" spans="7:21" s="4" customFormat="1" x14ac:dyDescent="0.25"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 spans="7:21" s="4" customFormat="1" x14ac:dyDescent="0.25"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</row>
    <row r="92" spans="7:21" s="4" customFormat="1" x14ac:dyDescent="0.25"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</row>
    <row r="93" spans="7:21" s="4" customFormat="1" x14ac:dyDescent="0.25"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</row>
    <row r="94" spans="7:21" s="4" customFormat="1" x14ac:dyDescent="0.25"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</row>
    <row r="95" spans="7:21" s="4" customFormat="1" x14ac:dyDescent="0.25"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</row>
    <row r="96" spans="7:21" s="4" customFormat="1" x14ac:dyDescent="0.25"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</row>
    <row r="97" spans="7:21" s="4" customFormat="1" x14ac:dyDescent="0.25"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</row>
    <row r="98" spans="7:21" s="4" customFormat="1" x14ac:dyDescent="0.25"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 spans="7:21" s="4" customFormat="1" x14ac:dyDescent="0.25"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</row>
    <row r="100" spans="7:21" s="4" customFormat="1" x14ac:dyDescent="0.25"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7:21" s="4" customFormat="1" x14ac:dyDescent="0.25"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  <row r="102" spans="7:21" s="4" customFormat="1" x14ac:dyDescent="0.25"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</row>
    <row r="103" spans="7:21" s="4" customFormat="1" x14ac:dyDescent="0.25"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</row>
    <row r="104" spans="7:21" s="4" customFormat="1" x14ac:dyDescent="0.25"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</row>
    <row r="105" spans="7:21" s="4" customFormat="1" x14ac:dyDescent="0.25"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</row>
    <row r="106" spans="7:21" s="4" customFormat="1" x14ac:dyDescent="0.25"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</row>
    <row r="107" spans="7:21" s="4" customFormat="1" x14ac:dyDescent="0.25"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</row>
    <row r="108" spans="7:21" s="4" customFormat="1" x14ac:dyDescent="0.25"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</row>
    <row r="109" spans="7:21" s="4" customFormat="1" x14ac:dyDescent="0.25"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</row>
    <row r="110" spans="7:21" s="4" customFormat="1" x14ac:dyDescent="0.25"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 spans="7:21" s="4" customFormat="1" x14ac:dyDescent="0.25"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</row>
    <row r="112" spans="7:21" s="4" customFormat="1" x14ac:dyDescent="0.25"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</row>
    <row r="113" spans="7:21" s="4" customFormat="1" x14ac:dyDescent="0.25"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</row>
    <row r="114" spans="7:21" s="4" customFormat="1" x14ac:dyDescent="0.25"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</row>
    <row r="115" spans="7:21" s="4" customFormat="1" x14ac:dyDescent="0.25"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</row>
    <row r="116" spans="7:21" s="4" customFormat="1" x14ac:dyDescent="0.25"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</row>
    <row r="117" spans="7:21" s="4" customFormat="1" x14ac:dyDescent="0.25"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</row>
    <row r="118" spans="7:21" s="4" customFormat="1" x14ac:dyDescent="0.25"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</row>
    <row r="119" spans="7:21" s="4" customFormat="1" x14ac:dyDescent="0.25"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</row>
    <row r="120" spans="7:21" s="4" customFormat="1" x14ac:dyDescent="0.25"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</row>
    <row r="121" spans="7:21" s="4" customFormat="1" x14ac:dyDescent="0.25"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</row>
    <row r="122" spans="7:21" s="4" customFormat="1" x14ac:dyDescent="0.25"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</row>
    <row r="123" spans="7:21" s="4" customFormat="1" x14ac:dyDescent="0.25"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</row>
    <row r="124" spans="7:21" s="4" customFormat="1" x14ac:dyDescent="0.25"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</row>
    <row r="125" spans="7:21" s="4" customFormat="1" x14ac:dyDescent="0.25"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</row>
    <row r="126" spans="7:21" s="4" customFormat="1" x14ac:dyDescent="0.25"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</row>
    <row r="127" spans="7:21" s="4" customFormat="1" x14ac:dyDescent="0.25"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</row>
    <row r="128" spans="7:21" s="4" customFormat="1" x14ac:dyDescent="0.25"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</row>
    <row r="129" spans="7:21" s="4" customFormat="1" x14ac:dyDescent="0.25"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</row>
    <row r="130" spans="7:21" s="4" customFormat="1" x14ac:dyDescent="0.25"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</row>
    <row r="131" spans="7:21" s="4" customFormat="1" x14ac:dyDescent="0.25"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</row>
    <row r="132" spans="7:21" s="4" customFormat="1" x14ac:dyDescent="0.25"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</row>
    <row r="133" spans="7:21" s="4" customFormat="1" x14ac:dyDescent="0.25"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</row>
    <row r="134" spans="7:21" s="4" customFormat="1" x14ac:dyDescent="0.25"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</row>
    <row r="135" spans="7:21" s="4" customFormat="1" x14ac:dyDescent="0.25"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</row>
    <row r="136" spans="7:21" s="4" customFormat="1" x14ac:dyDescent="0.25"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</row>
    <row r="137" spans="7:21" s="4" customFormat="1" x14ac:dyDescent="0.25"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</row>
    <row r="138" spans="7:21" s="4" customFormat="1" x14ac:dyDescent="0.25"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</row>
    <row r="139" spans="7:21" s="4" customFormat="1" x14ac:dyDescent="0.25"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</row>
    <row r="140" spans="7:21" s="4" customFormat="1" x14ac:dyDescent="0.25"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</row>
    <row r="141" spans="7:21" s="4" customFormat="1" x14ac:dyDescent="0.25"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</row>
    <row r="142" spans="7:21" s="4" customFormat="1" x14ac:dyDescent="0.25"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</row>
    <row r="143" spans="7:21" s="4" customFormat="1" x14ac:dyDescent="0.25"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</row>
    <row r="144" spans="7:21" s="4" customFormat="1" x14ac:dyDescent="0.25"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</row>
    <row r="145" spans="7:21" s="4" customFormat="1" x14ac:dyDescent="0.25"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</row>
    <row r="146" spans="7:21" s="4" customFormat="1" x14ac:dyDescent="0.25"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</row>
    <row r="147" spans="7:21" s="4" customFormat="1" x14ac:dyDescent="0.25"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</row>
    <row r="148" spans="7:21" s="4" customFormat="1" x14ac:dyDescent="0.25"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</row>
    <row r="149" spans="7:21" s="4" customFormat="1" x14ac:dyDescent="0.25"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</row>
    <row r="150" spans="7:21" s="4" customFormat="1" x14ac:dyDescent="0.25"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</row>
    <row r="151" spans="7:21" s="4" customFormat="1" x14ac:dyDescent="0.25"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</row>
    <row r="152" spans="7:21" s="4" customFormat="1" x14ac:dyDescent="0.25"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</row>
    <row r="153" spans="7:21" s="4" customFormat="1" x14ac:dyDescent="0.25"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</row>
    <row r="154" spans="7:21" s="4" customFormat="1" x14ac:dyDescent="0.25"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</row>
    <row r="155" spans="7:21" s="4" customFormat="1" x14ac:dyDescent="0.25"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</row>
    <row r="156" spans="7:21" s="4" customFormat="1" x14ac:dyDescent="0.25"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</row>
    <row r="157" spans="7:21" s="4" customFormat="1" x14ac:dyDescent="0.25"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</row>
    <row r="158" spans="7:21" s="4" customFormat="1" x14ac:dyDescent="0.25"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</row>
    <row r="159" spans="7:21" s="4" customFormat="1" x14ac:dyDescent="0.25"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</row>
    <row r="160" spans="7:21" s="4" customFormat="1" x14ac:dyDescent="0.25"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</row>
    <row r="161" spans="7:21" s="4" customFormat="1" x14ac:dyDescent="0.25"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</row>
    <row r="162" spans="7:21" s="4" customFormat="1" x14ac:dyDescent="0.25"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</row>
    <row r="163" spans="7:21" s="4" customFormat="1" x14ac:dyDescent="0.25"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</row>
    <row r="164" spans="7:21" s="4" customFormat="1" x14ac:dyDescent="0.25"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</row>
    <row r="165" spans="7:21" s="4" customFormat="1" x14ac:dyDescent="0.25"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</row>
    <row r="166" spans="7:21" s="4" customFormat="1" x14ac:dyDescent="0.25"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</row>
    <row r="167" spans="7:21" s="4" customFormat="1" x14ac:dyDescent="0.25"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</row>
    <row r="168" spans="7:21" s="4" customFormat="1" x14ac:dyDescent="0.25"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</row>
    <row r="169" spans="7:21" s="4" customFormat="1" x14ac:dyDescent="0.25"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</row>
    <row r="170" spans="7:21" s="4" customFormat="1" x14ac:dyDescent="0.25"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</row>
    <row r="171" spans="7:21" s="4" customFormat="1" x14ac:dyDescent="0.25"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</row>
    <row r="172" spans="7:21" s="4" customFormat="1" x14ac:dyDescent="0.25"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</row>
    <row r="173" spans="7:21" s="4" customFormat="1" x14ac:dyDescent="0.25"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</row>
    <row r="174" spans="7:21" s="4" customFormat="1" x14ac:dyDescent="0.25"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</row>
    <row r="175" spans="7:21" s="4" customFormat="1" x14ac:dyDescent="0.25"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</row>
    <row r="176" spans="7:21" s="4" customFormat="1" x14ac:dyDescent="0.25"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</row>
    <row r="177" spans="7:21" s="4" customFormat="1" x14ac:dyDescent="0.25"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</row>
    <row r="178" spans="7:21" s="4" customFormat="1" x14ac:dyDescent="0.25"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</row>
    <row r="179" spans="7:21" s="4" customFormat="1" x14ac:dyDescent="0.25"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</row>
    <row r="180" spans="7:21" s="4" customFormat="1" x14ac:dyDescent="0.25"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</row>
    <row r="181" spans="7:21" s="4" customFormat="1" x14ac:dyDescent="0.25"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</row>
    <row r="182" spans="7:21" s="4" customFormat="1" x14ac:dyDescent="0.25"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</row>
    <row r="183" spans="7:21" s="4" customFormat="1" x14ac:dyDescent="0.25"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</row>
    <row r="184" spans="7:21" s="4" customFormat="1" x14ac:dyDescent="0.25"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</row>
    <row r="185" spans="7:21" s="4" customFormat="1" x14ac:dyDescent="0.25"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</row>
    <row r="186" spans="7:21" s="4" customFormat="1" x14ac:dyDescent="0.25"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</row>
    <row r="187" spans="7:21" s="4" customFormat="1" x14ac:dyDescent="0.25"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</row>
    <row r="188" spans="7:21" s="4" customFormat="1" x14ac:dyDescent="0.25"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</row>
    <row r="189" spans="7:21" s="4" customFormat="1" x14ac:dyDescent="0.25"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</row>
    <row r="190" spans="7:21" s="4" customFormat="1" x14ac:dyDescent="0.25"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</row>
    <row r="191" spans="7:21" s="4" customFormat="1" x14ac:dyDescent="0.25"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</row>
    <row r="192" spans="7:21" s="4" customFormat="1" x14ac:dyDescent="0.25"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</row>
    <row r="193" spans="7:21" s="4" customFormat="1" x14ac:dyDescent="0.25"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</row>
    <row r="194" spans="7:21" s="4" customFormat="1" x14ac:dyDescent="0.25"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</row>
    <row r="195" spans="7:21" s="4" customFormat="1" x14ac:dyDescent="0.25"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</row>
    <row r="196" spans="7:21" s="4" customFormat="1" x14ac:dyDescent="0.25"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</row>
  </sheetData>
  <sheetProtection algorithmName="SHA-512" hashValue="lNTwAAIQqZxLO756DR8PJUfUgD92/ryAPjO0cJ1LPqwq5iQuunHNkTv2mAozHPRUK6j5+nSn5PGrH5Wi7K1YYg==" saltValue="b3wI4TgONU0onAJoiTexCw==" spinCount="100000" sheet="1" objects="1" scenarios="1" selectLockedCells="1"/>
  <protectedRanges>
    <protectedRange sqref="C8:C9" name="Range2"/>
    <protectedRange sqref="B6" name="Range1"/>
  </protectedRanges>
  <mergeCells count="7">
    <mergeCell ref="A22:A23"/>
    <mergeCell ref="A4:G4"/>
    <mergeCell ref="A11:E11"/>
    <mergeCell ref="A19:A20"/>
    <mergeCell ref="A13:A14"/>
    <mergeCell ref="A16:A17"/>
    <mergeCell ref="B6:C6"/>
  </mergeCells>
  <dataValidations count="1">
    <dataValidation type="list" allowBlank="1" showInputMessage="1" showErrorMessage="1" promptTitle="Select Enroll Effective Month" sqref="C8" xr:uid="{00000000-0002-0000-0000-000000000000}">
      <formula1>"January, February, March, April, May, June, July, August, September, October, November, December"</formula1>
    </dataValidation>
  </dataValidations>
  <pageMargins left="0.7" right="0.7" top="0.75" bottom="0.75" header="0.3" footer="0.3"/>
  <pageSetup scale="6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Bene State" xr:uid="{00000000-0002-0000-0000-000001000000}">
          <x14:formula1>
            <xm:f>'2023 Rates'!$A$4:$A$38</xm:f>
          </x14:formula1>
          <xm:sqref>B6:C6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W38"/>
  <sheetViews>
    <sheetView workbookViewId="0">
      <pane xSplit="2" ySplit="3" topLeftCell="E4" activePane="bottomRight" state="frozen"/>
      <selection activeCell="R4" sqref="R4"/>
      <selection pane="topRight" activeCell="R4" sqref="R4"/>
      <selection pane="bottomLeft" activeCell="R4" sqref="R4"/>
      <selection pane="bottomRight"/>
    </sheetView>
  </sheetViews>
  <sheetFormatPr defaultColWidth="8.7109375" defaultRowHeight="15" x14ac:dyDescent="0.25"/>
  <cols>
    <col min="1" max="1" width="18.42578125" style="3" customWidth="1"/>
    <col min="2" max="2" width="8.7109375" style="3"/>
    <col min="3" max="3" width="11.42578125" style="2" bestFit="1" customWidth="1"/>
    <col min="4" max="4" width="13.42578125" style="2" bestFit="1" customWidth="1"/>
    <col min="5" max="9" width="12" style="2" customWidth="1"/>
    <col min="10" max="10" width="12.7109375" style="2" customWidth="1"/>
    <col min="11" max="14" width="12.7109375" style="3" customWidth="1"/>
    <col min="15" max="19" width="11.42578125" style="3" customWidth="1"/>
    <col min="20" max="16384" width="8.7109375" style="3"/>
  </cols>
  <sheetData>
    <row r="1" spans="1:23" x14ac:dyDescent="0.25">
      <c r="B1" s="17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  <c r="K1" s="18">
        <v>10</v>
      </c>
      <c r="L1" s="18">
        <v>11</v>
      </c>
      <c r="M1" s="18">
        <v>12</v>
      </c>
      <c r="N1" s="18">
        <v>13</v>
      </c>
      <c r="O1" s="18">
        <v>14</v>
      </c>
      <c r="P1" s="18">
        <v>15</v>
      </c>
      <c r="Q1" s="18">
        <v>16</v>
      </c>
      <c r="R1" s="18">
        <v>17</v>
      </c>
      <c r="S1" s="18">
        <v>18</v>
      </c>
    </row>
    <row r="2" spans="1:23" x14ac:dyDescent="0.25">
      <c r="C2" s="108" t="s">
        <v>11</v>
      </c>
      <c r="D2" s="108"/>
      <c r="E2" s="62" t="s">
        <v>12</v>
      </c>
      <c r="F2" s="62" t="s">
        <v>6</v>
      </c>
      <c r="G2" s="62" t="s">
        <v>13</v>
      </c>
      <c r="H2" s="62" t="s">
        <v>14</v>
      </c>
      <c r="I2" s="61" t="s">
        <v>88</v>
      </c>
      <c r="J2" s="62" t="s">
        <v>12</v>
      </c>
      <c r="K2" s="62" t="s">
        <v>6</v>
      </c>
      <c r="L2" s="62" t="s">
        <v>13</v>
      </c>
      <c r="M2" s="62" t="s">
        <v>14</v>
      </c>
      <c r="N2" s="61" t="s">
        <v>88</v>
      </c>
      <c r="O2" s="62" t="s">
        <v>12</v>
      </c>
      <c r="P2" s="62" t="s">
        <v>6</v>
      </c>
      <c r="Q2" s="62" t="s">
        <v>13</v>
      </c>
      <c r="R2" s="62" t="s">
        <v>14</v>
      </c>
      <c r="S2" s="61" t="s">
        <v>88</v>
      </c>
    </row>
    <row r="3" spans="1:23" s="16" customFormat="1" ht="46.5" customHeight="1" x14ac:dyDescent="0.25">
      <c r="A3" s="16" t="s">
        <v>15</v>
      </c>
      <c r="B3" s="16" t="s">
        <v>65</v>
      </c>
      <c r="C3" s="42" t="s">
        <v>16</v>
      </c>
      <c r="D3" s="38" t="s">
        <v>91</v>
      </c>
      <c r="E3" s="38" t="s">
        <v>17</v>
      </c>
      <c r="F3" s="38" t="s">
        <v>17</v>
      </c>
      <c r="G3" s="38" t="s">
        <v>17</v>
      </c>
      <c r="H3" s="38" t="s">
        <v>17</v>
      </c>
      <c r="I3" s="38" t="s">
        <v>17</v>
      </c>
      <c r="J3" s="38" t="s">
        <v>60</v>
      </c>
      <c r="K3" s="38" t="s">
        <v>60</v>
      </c>
      <c r="L3" s="38" t="s">
        <v>60</v>
      </c>
      <c r="M3" s="38" t="s">
        <v>60</v>
      </c>
      <c r="N3" s="38" t="s">
        <v>60</v>
      </c>
      <c r="O3" s="38" t="s">
        <v>61</v>
      </c>
      <c r="P3" s="38" t="s">
        <v>61</v>
      </c>
      <c r="Q3" s="38" t="s">
        <v>61</v>
      </c>
      <c r="R3" s="38" t="s">
        <v>61</v>
      </c>
      <c r="S3" s="38" t="s">
        <v>61</v>
      </c>
      <c r="U3" s="38" t="s">
        <v>89</v>
      </c>
      <c r="V3" s="38" t="s">
        <v>90</v>
      </c>
    </row>
    <row r="4" spans="1:23" x14ac:dyDescent="0.25">
      <c r="A4" s="3" t="s">
        <v>4</v>
      </c>
      <c r="B4" s="3" t="s">
        <v>4</v>
      </c>
      <c r="C4" s="45">
        <v>92</v>
      </c>
      <c r="D4" s="45">
        <v>46</v>
      </c>
      <c r="E4" s="47">
        <v>3</v>
      </c>
      <c r="F4" s="47">
        <v>3</v>
      </c>
      <c r="G4" s="47">
        <v>3</v>
      </c>
      <c r="H4" s="47">
        <v>6</v>
      </c>
      <c r="I4" s="63">
        <v>1</v>
      </c>
      <c r="J4" s="47">
        <v>1.4</v>
      </c>
      <c r="K4" s="47">
        <v>1.4</v>
      </c>
      <c r="L4" s="47">
        <v>1.4</v>
      </c>
      <c r="M4" s="47">
        <v>2.8</v>
      </c>
      <c r="N4" s="63">
        <v>1</v>
      </c>
      <c r="O4" s="47">
        <v>1.4</v>
      </c>
      <c r="P4" s="47">
        <v>1.4</v>
      </c>
      <c r="Q4" s="47">
        <v>1.4</v>
      </c>
      <c r="R4" s="47">
        <v>2.8</v>
      </c>
      <c r="S4" s="63">
        <v>0.5</v>
      </c>
      <c r="T4" s="39"/>
      <c r="U4" s="39">
        <f>SUM(J4:N4)</f>
        <v>7.9999999999999991</v>
      </c>
      <c r="V4" s="39">
        <f>SUM(O4:S4)</f>
        <v>7.4999999999999991</v>
      </c>
      <c r="W4" s="39"/>
    </row>
    <row r="5" spans="1:23" x14ac:dyDescent="0.25">
      <c r="A5" s="43" t="s">
        <v>9</v>
      </c>
      <c r="B5" s="3" t="s">
        <v>41</v>
      </c>
      <c r="C5" s="46">
        <v>601</v>
      </c>
      <c r="D5" s="45">
        <v>301</v>
      </c>
      <c r="E5" s="47">
        <v>50</v>
      </c>
      <c r="F5" s="47">
        <v>50</v>
      </c>
      <c r="G5" s="47">
        <v>50</v>
      </c>
      <c r="H5" s="47">
        <v>50</v>
      </c>
      <c r="I5" s="47">
        <v>50</v>
      </c>
      <c r="J5" s="47">
        <v>50</v>
      </c>
      <c r="K5" s="47">
        <v>50</v>
      </c>
      <c r="L5" s="47">
        <v>50</v>
      </c>
      <c r="M5" s="47">
        <v>50</v>
      </c>
      <c r="N5" s="47">
        <v>50</v>
      </c>
      <c r="O5" s="47">
        <v>25</v>
      </c>
      <c r="P5" s="47">
        <v>25</v>
      </c>
      <c r="Q5" s="47">
        <v>25</v>
      </c>
      <c r="R5" s="47">
        <v>25</v>
      </c>
      <c r="S5" s="47">
        <v>25</v>
      </c>
      <c r="U5" s="39">
        <f t="shared" ref="U5:U38" si="0">SUM(J5:N5)</f>
        <v>250</v>
      </c>
      <c r="V5" s="39">
        <f t="shared" ref="V5:V38" si="1">SUM(O5:S5)</f>
        <v>125</v>
      </c>
    </row>
    <row r="6" spans="1:23" x14ac:dyDescent="0.25">
      <c r="A6" s="43" t="s">
        <v>42</v>
      </c>
      <c r="B6" s="3" t="s">
        <v>43</v>
      </c>
      <c r="C6" s="46">
        <v>601</v>
      </c>
      <c r="D6" s="45">
        <v>301</v>
      </c>
      <c r="E6" s="47">
        <v>50</v>
      </c>
      <c r="F6" s="47">
        <v>50</v>
      </c>
      <c r="G6" s="47">
        <v>50</v>
      </c>
      <c r="H6" s="47">
        <v>50</v>
      </c>
      <c r="I6" s="47">
        <v>50</v>
      </c>
      <c r="J6" s="47">
        <v>50</v>
      </c>
      <c r="K6" s="47">
        <v>50</v>
      </c>
      <c r="L6" s="47">
        <v>50</v>
      </c>
      <c r="M6" s="47">
        <v>50</v>
      </c>
      <c r="N6" s="47">
        <v>50</v>
      </c>
      <c r="O6" s="47">
        <v>25</v>
      </c>
      <c r="P6" s="47">
        <v>25</v>
      </c>
      <c r="Q6" s="47">
        <v>25</v>
      </c>
      <c r="R6" s="47">
        <v>25</v>
      </c>
      <c r="S6" s="47">
        <v>25</v>
      </c>
      <c r="U6" s="39">
        <f t="shared" si="0"/>
        <v>250</v>
      </c>
      <c r="V6" s="39">
        <f t="shared" si="1"/>
        <v>125</v>
      </c>
    </row>
    <row r="7" spans="1:23" x14ac:dyDescent="0.25">
      <c r="A7" s="43" t="s">
        <v>18</v>
      </c>
      <c r="B7" s="3" t="s">
        <v>19</v>
      </c>
      <c r="C7" s="46">
        <v>601</v>
      </c>
      <c r="D7" s="45">
        <v>301</v>
      </c>
      <c r="E7" s="47">
        <v>50</v>
      </c>
      <c r="F7" s="47">
        <v>50</v>
      </c>
      <c r="G7" s="47">
        <v>50</v>
      </c>
      <c r="H7" s="47">
        <v>50</v>
      </c>
      <c r="I7" s="47">
        <v>50</v>
      </c>
      <c r="J7" s="47">
        <v>50</v>
      </c>
      <c r="K7" s="47">
        <v>50</v>
      </c>
      <c r="L7" s="47">
        <v>50</v>
      </c>
      <c r="M7" s="47">
        <v>50</v>
      </c>
      <c r="N7" s="47">
        <v>50</v>
      </c>
      <c r="O7" s="47">
        <v>25</v>
      </c>
      <c r="P7" s="47">
        <v>25</v>
      </c>
      <c r="Q7" s="47">
        <v>25</v>
      </c>
      <c r="R7" s="47">
        <v>25</v>
      </c>
      <c r="S7" s="47">
        <v>25</v>
      </c>
      <c r="U7" s="39">
        <f t="shared" si="0"/>
        <v>250</v>
      </c>
      <c r="V7" s="39">
        <f t="shared" si="1"/>
        <v>125</v>
      </c>
    </row>
    <row r="8" spans="1:23" x14ac:dyDescent="0.25">
      <c r="A8" s="51" t="s">
        <v>50</v>
      </c>
      <c r="B8" s="51" t="s">
        <v>51</v>
      </c>
      <c r="C8" s="52">
        <v>750</v>
      </c>
      <c r="D8" s="53">
        <v>375</v>
      </c>
      <c r="E8" s="54">
        <v>50</v>
      </c>
      <c r="F8" s="54">
        <v>50</v>
      </c>
      <c r="G8" s="54">
        <v>60</v>
      </c>
      <c r="H8" s="54">
        <v>70</v>
      </c>
      <c r="I8" s="54">
        <v>70</v>
      </c>
      <c r="J8" s="54">
        <v>50</v>
      </c>
      <c r="K8" s="54">
        <v>50</v>
      </c>
      <c r="L8" s="54">
        <v>60</v>
      </c>
      <c r="M8" s="54">
        <v>70</v>
      </c>
      <c r="N8" s="54">
        <v>70</v>
      </c>
      <c r="O8" s="54">
        <v>25</v>
      </c>
      <c r="P8" s="54">
        <v>25</v>
      </c>
      <c r="Q8" s="54">
        <v>30</v>
      </c>
      <c r="R8" s="54">
        <v>35</v>
      </c>
      <c r="S8" s="54">
        <v>35</v>
      </c>
      <c r="T8" s="51"/>
      <c r="U8" s="55">
        <f t="shared" si="0"/>
        <v>300</v>
      </c>
      <c r="V8" s="55">
        <f t="shared" si="1"/>
        <v>150</v>
      </c>
    </row>
    <row r="9" spans="1:23" x14ac:dyDescent="0.25">
      <c r="A9" s="43" t="s">
        <v>20</v>
      </c>
      <c r="B9" s="3" t="s">
        <v>21</v>
      </c>
      <c r="C9" s="46">
        <v>678</v>
      </c>
      <c r="D9" s="45">
        <v>339</v>
      </c>
      <c r="E9" s="47">
        <v>50</v>
      </c>
      <c r="F9" s="47">
        <v>50</v>
      </c>
      <c r="G9" s="47">
        <v>50</v>
      </c>
      <c r="H9" s="47">
        <v>50</v>
      </c>
      <c r="I9" s="47">
        <v>50</v>
      </c>
      <c r="J9" s="47">
        <v>50</v>
      </c>
      <c r="K9" s="47">
        <v>50</v>
      </c>
      <c r="L9" s="47">
        <v>50</v>
      </c>
      <c r="M9" s="47">
        <v>50</v>
      </c>
      <c r="N9" s="47">
        <v>50</v>
      </c>
      <c r="O9" s="47">
        <v>25</v>
      </c>
      <c r="P9" s="47">
        <v>25</v>
      </c>
      <c r="Q9" s="47">
        <v>25</v>
      </c>
      <c r="R9" s="47">
        <v>25</v>
      </c>
      <c r="S9" s="47">
        <v>25</v>
      </c>
      <c r="U9" s="39">
        <f t="shared" si="0"/>
        <v>250</v>
      </c>
      <c r="V9" s="39">
        <f t="shared" si="1"/>
        <v>125</v>
      </c>
    </row>
    <row r="10" spans="1:23" x14ac:dyDescent="0.25">
      <c r="A10" s="64" t="s">
        <v>95</v>
      </c>
      <c r="B10" s="3" t="s">
        <v>96</v>
      </c>
      <c r="C10" s="46">
        <v>678</v>
      </c>
      <c r="D10" s="45">
        <v>339</v>
      </c>
      <c r="E10" s="47">
        <v>50</v>
      </c>
      <c r="F10" s="47">
        <v>50</v>
      </c>
      <c r="G10" s="47">
        <v>50</v>
      </c>
      <c r="H10" s="47">
        <v>50</v>
      </c>
      <c r="I10" s="47">
        <v>50</v>
      </c>
      <c r="J10" s="47">
        <v>50</v>
      </c>
      <c r="K10" s="47">
        <v>50</v>
      </c>
      <c r="L10" s="47">
        <v>50</v>
      </c>
      <c r="M10" s="47">
        <v>50</v>
      </c>
      <c r="N10" s="47">
        <v>50</v>
      </c>
      <c r="O10" s="47">
        <v>25</v>
      </c>
      <c r="P10" s="47">
        <v>25</v>
      </c>
      <c r="Q10" s="47">
        <v>25</v>
      </c>
      <c r="R10" s="47">
        <v>25</v>
      </c>
      <c r="S10" s="47">
        <v>25</v>
      </c>
      <c r="U10" s="39">
        <f t="shared" ref="U10" si="2">SUM(J10:N10)</f>
        <v>250</v>
      </c>
      <c r="V10" s="39">
        <f t="shared" ref="V10" si="3">SUM(O10:S10)</f>
        <v>125</v>
      </c>
    </row>
    <row r="11" spans="1:23" x14ac:dyDescent="0.25">
      <c r="A11" s="43" t="s">
        <v>22</v>
      </c>
      <c r="B11" s="3" t="s">
        <v>23</v>
      </c>
      <c r="C11" s="46">
        <v>601</v>
      </c>
      <c r="D11" s="45">
        <v>301</v>
      </c>
      <c r="E11" s="47">
        <v>50</v>
      </c>
      <c r="F11" s="47">
        <v>50</v>
      </c>
      <c r="G11" s="47">
        <v>50</v>
      </c>
      <c r="H11" s="47">
        <v>50</v>
      </c>
      <c r="I11" s="47">
        <v>50</v>
      </c>
      <c r="J11" s="47">
        <v>50</v>
      </c>
      <c r="K11" s="47">
        <v>50</v>
      </c>
      <c r="L11" s="47">
        <v>50</v>
      </c>
      <c r="M11" s="47">
        <v>50</v>
      </c>
      <c r="N11" s="47">
        <v>50</v>
      </c>
      <c r="O11" s="47">
        <v>25</v>
      </c>
      <c r="P11" s="47">
        <v>25</v>
      </c>
      <c r="Q11" s="47">
        <v>25</v>
      </c>
      <c r="R11" s="47">
        <v>25</v>
      </c>
      <c r="S11" s="47">
        <v>25</v>
      </c>
      <c r="U11" s="39">
        <f t="shared" si="0"/>
        <v>250</v>
      </c>
      <c r="V11" s="39">
        <f t="shared" si="1"/>
        <v>125</v>
      </c>
    </row>
    <row r="12" spans="1:23" x14ac:dyDescent="0.25">
      <c r="A12" s="43" t="s">
        <v>24</v>
      </c>
      <c r="B12" s="3" t="s">
        <v>12</v>
      </c>
      <c r="C12" s="46">
        <v>601</v>
      </c>
      <c r="D12" s="45">
        <v>301</v>
      </c>
      <c r="E12" s="47">
        <v>50</v>
      </c>
      <c r="F12" s="47">
        <v>50</v>
      </c>
      <c r="G12" s="47">
        <v>50</v>
      </c>
      <c r="H12" s="47">
        <v>50</v>
      </c>
      <c r="I12" s="47">
        <v>50</v>
      </c>
      <c r="J12" s="47">
        <v>50</v>
      </c>
      <c r="K12" s="47">
        <v>50</v>
      </c>
      <c r="L12" s="47">
        <v>50</v>
      </c>
      <c r="M12" s="47">
        <v>50</v>
      </c>
      <c r="N12" s="47">
        <v>50</v>
      </c>
      <c r="O12" s="47">
        <v>25</v>
      </c>
      <c r="P12" s="47">
        <v>25</v>
      </c>
      <c r="Q12" s="47">
        <v>25</v>
      </c>
      <c r="R12" s="47">
        <v>25</v>
      </c>
      <c r="S12" s="47">
        <v>25</v>
      </c>
      <c r="U12" s="39">
        <f t="shared" si="0"/>
        <v>250</v>
      </c>
      <c r="V12" s="39">
        <f t="shared" si="1"/>
        <v>125</v>
      </c>
    </row>
    <row r="13" spans="1:23" x14ac:dyDescent="0.25">
      <c r="A13" s="43" t="s">
        <v>25</v>
      </c>
      <c r="B13" s="3" t="s">
        <v>26</v>
      </c>
      <c r="C13" s="46">
        <v>601</v>
      </c>
      <c r="D13" s="45">
        <v>301</v>
      </c>
      <c r="E13" s="47">
        <v>50</v>
      </c>
      <c r="F13" s="47">
        <v>50</v>
      </c>
      <c r="G13" s="47">
        <v>50</v>
      </c>
      <c r="H13" s="47">
        <v>50</v>
      </c>
      <c r="I13" s="47">
        <v>50</v>
      </c>
      <c r="J13" s="47">
        <v>50</v>
      </c>
      <c r="K13" s="47">
        <v>50</v>
      </c>
      <c r="L13" s="47">
        <v>50</v>
      </c>
      <c r="M13" s="47">
        <v>50</v>
      </c>
      <c r="N13" s="47">
        <v>50</v>
      </c>
      <c r="O13" s="47">
        <v>25</v>
      </c>
      <c r="P13" s="47">
        <v>25</v>
      </c>
      <c r="Q13" s="47">
        <v>25</v>
      </c>
      <c r="R13" s="47">
        <v>25</v>
      </c>
      <c r="S13" s="47">
        <v>25</v>
      </c>
      <c r="U13" s="39">
        <f t="shared" si="0"/>
        <v>250</v>
      </c>
      <c r="V13" s="39">
        <f t="shared" si="1"/>
        <v>125</v>
      </c>
    </row>
    <row r="14" spans="1:23" x14ac:dyDescent="0.25">
      <c r="A14" s="43" t="s">
        <v>27</v>
      </c>
      <c r="B14" s="3" t="s">
        <v>28</v>
      </c>
      <c r="C14" s="46">
        <v>601</v>
      </c>
      <c r="D14" s="45">
        <v>301</v>
      </c>
      <c r="E14" s="47">
        <v>50</v>
      </c>
      <c r="F14" s="47">
        <v>50</v>
      </c>
      <c r="G14" s="47">
        <v>50</v>
      </c>
      <c r="H14" s="47">
        <v>50</v>
      </c>
      <c r="I14" s="47">
        <v>50</v>
      </c>
      <c r="J14" s="47">
        <v>50</v>
      </c>
      <c r="K14" s="47">
        <v>50</v>
      </c>
      <c r="L14" s="47">
        <v>50</v>
      </c>
      <c r="M14" s="47">
        <v>50</v>
      </c>
      <c r="N14" s="47">
        <v>50</v>
      </c>
      <c r="O14" s="47">
        <v>25</v>
      </c>
      <c r="P14" s="47">
        <v>25</v>
      </c>
      <c r="Q14" s="47">
        <v>25</v>
      </c>
      <c r="R14" s="47">
        <v>25</v>
      </c>
      <c r="S14" s="47">
        <v>25</v>
      </c>
      <c r="U14" s="39">
        <f t="shared" si="0"/>
        <v>250</v>
      </c>
      <c r="V14" s="39">
        <f t="shared" si="1"/>
        <v>125</v>
      </c>
    </row>
    <row r="15" spans="1:23" x14ac:dyDescent="0.25">
      <c r="A15" s="43" t="s">
        <v>63</v>
      </c>
      <c r="B15" s="3" t="s">
        <v>54</v>
      </c>
      <c r="C15" s="46">
        <v>601</v>
      </c>
      <c r="D15" s="45">
        <v>301</v>
      </c>
      <c r="E15" s="47">
        <v>50</v>
      </c>
      <c r="F15" s="47">
        <v>50</v>
      </c>
      <c r="G15" s="47">
        <v>50</v>
      </c>
      <c r="H15" s="47">
        <v>50</v>
      </c>
      <c r="I15" s="47">
        <v>50</v>
      </c>
      <c r="J15" s="47">
        <v>50</v>
      </c>
      <c r="K15" s="47">
        <v>50</v>
      </c>
      <c r="L15" s="47">
        <v>50</v>
      </c>
      <c r="M15" s="47">
        <v>50</v>
      </c>
      <c r="N15" s="47">
        <v>50</v>
      </c>
      <c r="O15" s="47">
        <v>25</v>
      </c>
      <c r="P15" s="47">
        <v>25</v>
      </c>
      <c r="Q15" s="47">
        <v>25</v>
      </c>
      <c r="R15" s="47">
        <v>25</v>
      </c>
      <c r="S15" s="47">
        <v>25</v>
      </c>
      <c r="U15" s="39">
        <f t="shared" si="0"/>
        <v>250</v>
      </c>
      <c r="V15" s="39">
        <f t="shared" si="1"/>
        <v>125</v>
      </c>
    </row>
    <row r="16" spans="1:23" x14ac:dyDescent="0.25">
      <c r="A16" s="43" t="s">
        <v>86</v>
      </c>
      <c r="B16" s="3" t="s">
        <v>87</v>
      </c>
      <c r="C16" s="46">
        <v>601</v>
      </c>
      <c r="D16" s="45">
        <v>301</v>
      </c>
      <c r="E16" s="47">
        <v>50</v>
      </c>
      <c r="F16" s="47">
        <v>50</v>
      </c>
      <c r="G16" s="47">
        <v>50</v>
      </c>
      <c r="H16" s="47">
        <v>50</v>
      </c>
      <c r="I16" s="47">
        <v>50</v>
      </c>
      <c r="J16" s="47">
        <v>50</v>
      </c>
      <c r="K16" s="47">
        <v>50</v>
      </c>
      <c r="L16" s="47">
        <v>50</v>
      </c>
      <c r="M16" s="47">
        <v>50</v>
      </c>
      <c r="N16" s="47">
        <v>50</v>
      </c>
      <c r="O16" s="47">
        <v>25</v>
      </c>
      <c r="P16" s="47">
        <v>25</v>
      </c>
      <c r="Q16" s="47">
        <v>25</v>
      </c>
      <c r="R16" s="47">
        <v>25</v>
      </c>
      <c r="S16" s="47">
        <v>25</v>
      </c>
      <c r="U16" s="39">
        <f t="shared" si="0"/>
        <v>250</v>
      </c>
      <c r="V16" s="39">
        <f t="shared" si="1"/>
        <v>125</v>
      </c>
    </row>
    <row r="17" spans="1:22" x14ac:dyDescent="0.25">
      <c r="A17" s="43" t="s">
        <v>0</v>
      </c>
      <c r="B17" s="3" t="s">
        <v>29</v>
      </c>
      <c r="C17" s="46">
        <v>601</v>
      </c>
      <c r="D17" s="45">
        <v>301</v>
      </c>
      <c r="E17" s="47">
        <v>50</v>
      </c>
      <c r="F17" s="47">
        <v>50</v>
      </c>
      <c r="G17" s="47">
        <v>50</v>
      </c>
      <c r="H17" s="47">
        <v>50</v>
      </c>
      <c r="I17" s="47">
        <v>50</v>
      </c>
      <c r="J17" s="47">
        <v>50</v>
      </c>
      <c r="K17" s="47">
        <v>50</v>
      </c>
      <c r="L17" s="47">
        <v>50</v>
      </c>
      <c r="M17" s="47">
        <v>50</v>
      </c>
      <c r="N17" s="47">
        <v>50</v>
      </c>
      <c r="O17" s="47">
        <v>25</v>
      </c>
      <c r="P17" s="47">
        <v>25</v>
      </c>
      <c r="Q17" s="47">
        <v>25</v>
      </c>
      <c r="R17" s="47">
        <v>25</v>
      </c>
      <c r="S17" s="47">
        <v>25</v>
      </c>
      <c r="U17" s="39">
        <f t="shared" si="0"/>
        <v>250</v>
      </c>
      <c r="V17" s="39">
        <f t="shared" si="1"/>
        <v>125</v>
      </c>
    </row>
    <row r="18" spans="1:22" x14ac:dyDescent="0.25">
      <c r="A18" s="43" t="s">
        <v>30</v>
      </c>
      <c r="B18" s="3" t="s">
        <v>31</v>
      </c>
      <c r="C18" s="46">
        <v>601</v>
      </c>
      <c r="D18" s="45">
        <v>301</v>
      </c>
      <c r="E18" s="47">
        <v>50</v>
      </c>
      <c r="F18" s="47">
        <v>50</v>
      </c>
      <c r="G18" s="47">
        <v>50</v>
      </c>
      <c r="H18" s="47">
        <v>50</v>
      </c>
      <c r="I18" s="47">
        <v>50</v>
      </c>
      <c r="J18" s="47">
        <v>50</v>
      </c>
      <c r="K18" s="47">
        <v>50</v>
      </c>
      <c r="L18" s="47">
        <v>50</v>
      </c>
      <c r="M18" s="47">
        <v>50</v>
      </c>
      <c r="N18" s="47">
        <v>50</v>
      </c>
      <c r="O18" s="47">
        <v>25</v>
      </c>
      <c r="P18" s="47">
        <v>25</v>
      </c>
      <c r="Q18" s="47">
        <v>25</v>
      </c>
      <c r="R18" s="47">
        <v>25</v>
      </c>
      <c r="S18" s="47">
        <v>25</v>
      </c>
      <c r="T18" s="40"/>
      <c r="U18" s="39">
        <f t="shared" si="0"/>
        <v>250</v>
      </c>
      <c r="V18" s="39">
        <f t="shared" si="1"/>
        <v>125</v>
      </c>
    </row>
    <row r="19" spans="1:22" x14ac:dyDescent="0.25">
      <c r="A19" s="43" t="s">
        <v>48</v>
      </c>
      <c r="B19" s="3" t="s">
        <v>49</v>
      </c>
      <c r="C19" s="46">
        <v>601</v>
      </c>
      <c r="D19" s="45">
        <v>301</v>
      </c>
      <c r="E19" s="47">
        <v>50</v>
      </c>
      <c r="F19" s="47">
        <v>50</v>
      </c>
      <c r="G19" s="47">
        <v>50</v>
      </c>
      <c r="H19" s="47">
        <v>50</v>
      </c>
      <c r="I19" s="47">
        <v>50</v>
      </c>
      <c r="J19" s="47">
        <v>50</v>
      </c>
      <c r="K19" s="47">
        <v>50</v>
      </c>
      <c r="L19" s="47">
        <v>50</v>
      </c>
      <c r="M19" s="47">
        <v>50</v>
      </c>
      <c r="N19" s="47">
        <v>50</v>
      </c>
      <c r="O19" s="47">
        <v>25</v>
      </c>
      <c r="P19" s="47">
        <v>25</v>
      </c>
      <c r="Q19" s="47">
        <v>25</v>
      </c>
      <c r="R19" s="47">
        <v>25</v>
      </c>
      <c r="S19" s="47">
        <v>25</v>
      </c>
      <c r="U19" s="39">
        <f t="shared" si="0"/>
        <v>250</v>
      </c>
      <c r="V19" s="39">
        <f t="shared" si="1"/>
        <v>125</v>
      </c>
    </row>
    <row r="20" spans="1:22" x14ac:dyDescent="0.25">
      <c r="A20" s="43" t="s">
        <v>64</v>
      </c>
      <c r="B20" s="3" t="s">
        <v>56</v>
      </c>
      <c r="C20" s="46">
        <v>601</v>
      </c>
      <c r="D20" s="45">
        <v>301</v>
      </c>
      <c r="E20" s="47">
        <v>50</v>
      </c>
      <c r="F20" s="47">
        <v>50</v>
      </c>
      <c r="G20" s="47">
        <v>50</v>
      </c>
      <c r="H20" s="47">
        <v>50</v>
      </c>
      <c r="I20" s="47">
        <v>50</v>
      </c>
      <c r="J20" s="47">
        <v>50</v>
      </c>
      <c r="K20" s="47">
        <v>50</v>
      </c>
      <c r="L20" s="47">
        <v>50</v>
      </c>
      <c r="M20" s="47">
        <v>50</v>
      </c>
      <c r="N20" s="47">
        <v>50</v>
      </c>
      <c r="O20" s="47">
        <v>25</v>
      </c>
      <c r="P20" s="47">
        <v>25</v>
      </c>
      <c r="Q20" s="47">
        <v>25</v>
      </c>
      <c r="R20" s="47">
        <v>25</v>
      </c>
      <c r="S20" s="47">
        <v>25</v>
      </c>
      <c r="U20" s="39">
        <f t="shared" si="0"/>
        <v>250</v>
      </c>
      <c r="V20" s="39">
        <f t="shared" si="1"/>
        <v>125</v>
      </c>
    </row>
    <row r="21" spans="1:22" x14ac:dyDescent="0.25">
      <c r="A21" s="43" t="s">
        <v>32</v>
      </c>
      <c r="B21" s="3" t="s">
        <v>33</v>
      </c>
      <c r="C21" s="46">
        <v>601</v>
      </c>
      <c r="D21" s="45">
        <v>301</v>
      </c>
      <c r="E21" s="47">
        <v>50</v>
      </c>
      <c r="F21" s="47">
        <v>50</v>
      </c>
      <c r="G21" s="47">
        <v>50</v>
      </c>
      <c r="H21" s="47">
        <v>50</v>
      </c>
      <c r="I21" s="47">
        <v>50</v>
      </c>
      <c r="J21" s="47">
        <v>50</v>
      </c>
      <c r="K21" s="47">
        <v>50</v>
      </c>
      <c r="L21" s="47">
        <v>50</v>
      </c>
      <c r="M21" s="47">
        <v>50</v>
      </c>
      <c r="N21" s="47">
        <v>50</v>
      </c>
      <c r="O21" s="47">
        <v>25</v>
      </c>
      <c r="P21" s="47">
        <v>25</v>
      </c>
      <c r="Q21" s="47">
        <v>25</v>
      </c>
      <c r="R21" s="47">
        <v>25</v>
      </c>
      <c r="S21" s="47">
        <v>25</v>
      </c>
      <c r="U21" s="39">
        <f t="shared" si="0"/>
        <v>250</v>
      </c>
      <c r="V21" s="39">
        <f t="shared" si="1"/>
        <v>125</v>
      </c>
    </row>
    <row r="22" spans="1:22" x14ac:dyDescent="0.25">
      <c r="A22" s="43" t="s">
        <v>71</v>
      </c>
      <c r="B22" s="3" t="s">
        <v>66</v>
      </c>
      <c r="C22" s="46">
        <v>601</v>
      </c>
      <c r="D22" s="45">
        <v>301</v>
      </c>
      <c r="E22" s="47">
        <v>50</v>
      </c>
      <c r="F22" s="47">
        <v>50</v>
      </c>
      <c r="G22" s="47">
        <v>50</v>
      </c>
      <c r="H22" s="47">
        <v>50</v>
      </c>
      <c r="I22" s="47">
        <v>50</v>
      </c>
      <c r="J22" s="47">
        <v>50</v>
      </c>
      <c r="K22" s="47">
        <v>50</v>
      </c>
      <c r="L22" s="47">
        <v>50</v>
      </c>
      <c r="M22" s="47">
        <v>50</v>
      </c>
      <c r="N22" s="47">
        <v>50</v>
      </c>
      <c r="O22" s="47">
        <v>25</v>
      </c>
      <c r="P22" s="47">
        <v>25</v>
      </c>
      <c r="Q22" s="47">
        <v>25</v>
      </c>
      <c r="R22" s="47">
        <v>25</v>
      </c>
      <c r="S22" s="47">
        <v>25</v>
      </c>
      <c r="U22" s="39">
        <f t="shared" si="0"/>
        <v>250</v>
      </c>
      <c r="V22" s="39">
        <f t="shared" si="1"/>
        <v>125</v>
      </c>
    </row>
    <row r="23" spans="1:22" x14ac:dyDescent="0.25">
      <c r="A23" s="43" t="s">
        <v>84</v>
      </c>
      <c r="B23" s="3" t="s">
        <v>85</v>
      </c>
      <c r="C23" s="46">
        <v>601</v>
      </c>
      <c r="D23" s="45">
        <v>301</v>
      </c>
      <c r="E23" s="47">
        <v>50</v>
      </c>
      <c r="F23" s="47">
        <v>50</v>
      </c>
      <c r="G23" s="47">
        <v>50</v>
      </c>
      <c r="H23" s="47">
        <v>50</v>
      </c>
      <c r="I23" s="47">
        <v>50</v>
      </c>
      <c r="J23" s="47">
        <v>50</v>
      </c>
      <c r="K23" s="47">
        <v>50</v>
      </c>
      <c r="L23" s="47">
        <v>50</v>
      </c>
      <c r="M23" s="47">
        <v>50</v>
      </c>
      <c r="N23" s="47">
        <v>50</v>
      </c>
      <c r="O23" s="47">
        <v>25</v>
      </c>
      <c r="P23" s="47">
        <v>25</v>
      </c>
      <c r="Q23" s="47">
        <v>25</v>
      </c>
      <c r="R23" s="47">
        <v>25</v>
      </c>
      <c r="S23" s="47">
        <v>25</v>
      </c>
      <c r="U23" s="39">
        <f t="shared" si="0"/>
        <v>250</v>
      </c>
      <c r="V23" s="39">
        <f t="shared" si="1"/>
        <v>125</v>
      </c>
    </row>
    <row r="24" spans="1:22" x14ac:dyDescent="0.25">
      <c r="A24" s="43" t="s">
        <v>72</v>
      </c>
      <c r="B24" s="3" t="s">
        <v>67</v>
      </c>
      <c r="C24" s="46">
        <v>601</v>
      </c>
      <c r="D24" s="45">
        <v>301</v>
      </c>
      <c r="E24" s="47">
        <v>50</v>
      </c>
      <c r="F24" s="47">
        <v>50</v>
      </c>
      <c r="G24" s="47">
        <v>50</v>
      </c>
      <c r="H24" s="47">
        <v>50</v>
      </c>
      <c r="I24" s="47">
        <v>50</v>
      </c>
      <c r="J24" s="47">
        <v>50</v>
      </c>
      <c r="K24" s="47">
        <v>50</v>
      </c>
      <c r="L24" s="47">
        <v>50</v>
      </c>
      <c r="M24" s="47">
        <v>50</v>
      </c>
      <c r="N24" s="47">
        <v>50</v>
      </c>
      <c r="O24" s="47">
        <v>25</v>
      </c>
      <c r="P24" s="47">
        <v>25</v>
      </c>
      <c r="Q24" s="47">
        <v>25</v>
      </c>
      <c r="R24" s="47">
        <v>25</v>
      </c>
      <c r="S24" s="47">
        <v>25</v>
      </c>
      <c r="U24" s="39">
        <f t="shared" si="0"/>
        <v>250</v>
      </c>
      <c r="V24" s="39">
        <f t="shared" si="1"/>
        <v>125</v>
      </c>
    </row>
    <row r="25" spans="1:22" x14ac:dyDescent="0.25">
      <c r="A25" s="43" t="s">
        <v>5</v>
      </c>
      <c r="B25" s="3" t="s">
        <v>34</v>
      </c>
      <c r="C25" s="52">
        <v>750</v>
      </c>
      <c r="D25" s="53">
        <v>375</v>
      </c>
      <c r="E25" s="47">
        <v>50</v>
      </c>
      <c r="F25" s="47">
        <v>50</v>
      </c>
      <c r="G25" s="47">
        <v>50</v>
      </c>
      <c r="H25" s="47">
        <v>50</v>
      </c>
      <c r="I25" s="47">
        <v>50</v>
      </c>
      <c r="J25" s="47">
        <v>50</v>
      </c>
      <c r="K25" s="47">
        <v>50</v>
      </c>
      <c r="L25" s="47">
        <v>50</v>
      </c>
      <c r="M25" s="47">
        <v>50</v>
      </c>
      <c r="N25" s="47">
        <v>50</v>
      </c>
      <c r="O25" s="47">
        <v>25</v>
      </c>
      <c r="P25" s="47">
        <v>25</v>
      </c>
      <c r="Q25" s="47">
        <v>25</v>
      </c>
      <c r="R25" s="47">
        <v>25</v>
      </c>
      <c r="S25" s="47">
        <v>25</v>
      </c>
      <c r="U25" s="39">
        <f t="shared" si="0"/>
        <v>250</v>
      </c>
      <c r="V25" s="39">
        <f t="shared" si="1"/>
        <v>125</v>
      </c>
    </row>
    <row r="26" spans="1:22" x14ac:dyDescent="0.25">
      <c r="A26" s="43" t="s">
        <v>80</v>
      </c>
      <c r="B26" s="3" t="s">
        <v>81</v>
      </c>
      <c r="C26" s="46">
        <v>601</v>
      </c>
      <c r="D26" s="45">
        <v>301</v>
      </c>
      <c r="E26" s="47">
        <v>50</v>
      </c>
      <c r="F26" s="47">
        <v>50</v>
      </c>
      <c r="G26" s="47">
        <v>50</v>
      </c>
      <c r="H26" s="47">
        <v>50</v>
      </c>
      <c r="I26" s="47">
        <v>50</v>
      </c>
      <c r="J26" s="47">
        <v>50</v>
      </c>
      <c r="K26" s="47">
        <v>50</v>
      </c>
      <c r="L26" s="47">
        <v>50</v>
      </c>
      <c r="M26" s="47">
        <v>50</v>
      </c>
      <c r="N26" s="47">
        <v>50</v>
      </c>
      <c r="O26" s="47">
        <v>25</v>
      </c>
      <c r="P26" s="47">
        <v>25</v>
      </c>
      <c r="Q26" s="47">
        <v>25</v>
      </c>
      <c r="R26" s="47">
        <v>25</v>
      </c>
      <c r="S26" s="47">
        <v>25</v>
      </c>
      <c r="U26" s="39">
        <f t="shared" si="0"/>
        <v>250</v>
      </c>
      <c r="V26" s="39">
        <f t="shared" si="1"/>
        <v>125</v>
      </c>
    </row>
    <row r="27" spans="1:22" x14ac:dyDescent="0.25">
      <c r="A27" s="44" t="s">
        <v>44</v>
      </c>
      <c r="B27" s="3" t="s">
        <v>45</v>
      </c>
      <c r="C27" s="46">
        <v>601</v>
      </c>
      <c r="D27" s="45">
        <v>301</v>
      </c>
      <c r="E27" s="47">
        <v>50</v>
      </c>
      <c r="F27" s="47">
        <v>50</v>
      </c>
      <c r="G27" s="47">
        <v>50</v>
      </c>
      <c r="H27" s="47">
        <v>50</v>
      </c>
      <c r="I27" s="47">
        <v>50</v>
      </c>
      <c r="J27" s="47">
        <v>50</v>
      </c>
      <c r="K27" s="47">
        <v>50</v>
      </c>
      <c r="L27" s="47">
        <v>50</v>
      </c>
      <c r="M27" s="47">
        <v>50</v>
      </c>
      <c r="N27" s="47">
        <v>50</v>
      </c>
      <c r="O27" s="47">
        <v>25</v>
      </c>
      <c r="P27" s="47">
        <v>25</v>
      </c>
      <c r="Q27" s="47">
        <v>25</v>
      </c>
      <c r="R27" s="47">
        <v>25</v>
      </c>
      <c r="S27" s="47">
        <v>25</v>
      </c>
      <c r="U27" s="39">
        <f t="shared" si="0"/>
        <v>250</v>
      </c>
      <c r="V27" s="39">
        <f t="shared" si="1"/>
        <v>125</v>
      </c>
    </row>
    <row r="28" spans="1:22" x14ac:dyDescent="0.25">
      <c r="A28" s="43" t="s">
        <v>35</v>
      </c>
      <c r="B28" s="3" t="s">
        <v>36</v>
      </c>
      <c r="C28" s="46">
        <v>601</v>
      </c>
      <c r="D28" s="45">
        <v>301</v>
      </c>
      <c r="E28" s="47">
        <v>50</v>
      </c>
      <c r="F28" s="47">
        <v>50</v>
      </c>
      <c r="G28" s="47">
        <v>50</v>
      </c>
      <c r="H28" s="47">
        <v>50</v>
      </c>
      <c r="I28" s="47">
        <v>50</v>
      </c>
      <c r="J28" s="47">
        <v>50</v>
      </c>
      <c r="K28" s="47">
        <v>50</v>
      </c>
      <c r="L28" s="47">
        <v>50</v>
      </c>
      <c r="M28" s="47">
        <v>50</v>
      </c>
      <c r="N28" s="47">
        <v>50</v>
      </c>
      <c r="O28" s="47">
        <v>25</v>
      </c>
      <c r="P28" s="47">
        <v>25</v>
      </c>
      <c r="Q28" s="47">
        <v>25</v>
      </c>
      <c r="R28" s="47">
        <v>25</v>
      </c>
      <c r="S28" s="47">
        <v>25</v>
      </c>
      <c r="U28" s="39">
        <f t="shared" si="0"/>
        <v>250</v>
      </c>
      <c r="V28" s="39">
        <f t="shared" si="1"/>
        <v>125</v>
      </c>
    </row>
    <row r="29" spans="1:22" x14ac:dyDescent="0.25">
      <c r="A29" s="43" t="s">
        <v>62</v>
      </c>
      <c r="B29" s="3" t="s">
        <v>55</v>
      </c>
      <c r="C29" s="46">
        <v>601</v>
      </c>
      <c r="D29" s="45">
        <v>301</v>
      </c>
      <c r="E29" s="47">
        <v>50</v>
      </c>
      <c r="F29" s="47">
        <v>50</v>
      </c>
      <c r="G29" s="47">
        <v>50</v>
      </c>
      <c r="H29" s="47">
        <v>50</v>
      </c>
      <c r="I29" s="47">
        <v>50</v>
      </c>
      <c r="J29" s="47">
        <v>50</v>
      </c>
      <c r="K29" s="47">
        <v>50</v>
      </c>
      <c r="L29" s="47">
        <v>50</v>
      </c>
      <c r="M29" s="47">
        <v>50</v>
      </c>
      <c r="N29" s="47">
        <v>50</v>
      </c>
      <c r="O29" s="47">
        <v>25</v>
      </c>
      <c r="P29" s="47">
        <v>25</v>
      </c>
      <c r="Q29" s="47">
        <v>25</v>
      </c>
      <c r="R29" s="47">
        <v>25</v>
      </c>
      <c r="S29" s="47">
        <v>25</v>
      </c>
      <c r="U29" s="39">
        <f t="shared" si="0"/>
        <v>250</v>
      </c>
      <c r="V29" s="39">
        <f t="shared" si="1"/>
        <v>125</v>
      </c>
    </row>
    <row r="30" spans="1:22" x14ac:dyDescent="0.25">
      <c r="A30" s="43" t="s">
        <v>76</v>
      </c>
      <c r="B30" s="3" t="s">
        <v>77</v>
      </c>
      <c r="C30" s="46">
        <v>601</v>
      </c>
      <c r="D30" s="45">
        <v>301</v>
      </c>
      <c r="E30" s="47">
        <v>50</v>
      </c>
      <c r="F30" s="47">
        <v>50</v>
      </c>
      <c r="G30" s="47">
        <v>50</v>
      </c>
      <c r="H30" s="47">
        <v>50</v>
      </c>
      <c r="I30" s="47">
        <v>50</v>
      </c>
      <c r="J30" s="47">
        <v>50</v>
      </c>
      <c r="K30" s="47">
        <v>50</v>
      </c>
      <c r="L30" s="47">
        <v>50</v>
      </c>
      <c r="M30" s="47">
        <v>50</v>
      </c>
      <c r="N30" s="47">
        <v>50</v>
      </c>
      <c r="O30" s="47">
        <v>25</v>
      </c>
      <c r="P30" s="47">
        <v>25</v>
      </c>
      <c r="Q30" s="47">
        <v>25</v>
      </c>
      <c r="R30" s="47">
        <v>25</v>
      </c>
      <c r="S30" s="47">
        <v>25</v>
      </c>
      <c r="U30" s="39">
        <f t="shared" si="0"/>
        <v>250</v>
      </c>
      <c r="V30" s="39">
        <f t="shared" si="1"/>
        <v>125</v>
      </c>
    </row>
    <row r="31" spans="1:22" x14ac:dyDescent="0.25">
      <c r="A31" s="43" t="s">
        <v>78</v>
      </c>
      <c r="B31" s="3" t="s">
        <v>79</v>
      </c>
      <c r="C31" s="46">
        <v>678</v>
      </c>
      <c r="D31" s="45">
        <v>339</v>
      </c>
      <c r="E31" s="47">
        <v>50</v>
      </c>
      <c r="F31" s="47">
        <v>50</v>
      </c>
      <c r="G31" s="47">
        <v>50</v>
      </c>
      <c r="H31" s="47">
        <v>50</v>
      </c>
      <c r="I31" s="47">
        <v>50</v>
      </c>
      <c r="J31" s="47">
        <v>50</v>
      </c>
      <c r="K31" s="47">
        <v>50</v>
      </c>
      <c r="L31" s="47">
        <v>50</v>
      </c>
      <c r="M31" s="47">
        <v>50</v>
      </c>
      <c r="N31" s="47">
        <v>50</v>
      </c>
      <c r="O31" s="47">
        <v>25</v>
      </c>
      <c r="P31" s="47">
        <v>25</v>
      </c>
      <c r="Q31" s="47">
        <v>25</v>
      </c>
      <c r="R31" s="47">
        <v>25</v>
      </c>
      <c r="S31" s="47">
        <v>25</v>
      </c>
      <c r="U31" s="39">
        <f t="shared" si="0"/>
        <v>250</v>
      </c>
      <c r="V31" s="39">
        <f t="shared" si="1"/>
        <v>125</v>
      </c>
    </row>
    <row r="32" spans="1:22" x14ac:dyDescent="0.25">
      <c r="A32" s="43" t="s">
        <v>73</v>
      </c>
      <c r="B32" s="3" t="s">
        <v>68</v>
      </c>
      <c r="C32" s="46">
        <v>601</v>
      </c>
      <c r="D32" s="45">
        <v>301</v>
      </c>
      <c r="E32" s="47">
        <v>50</v>
      </c>
      <c r="F32" s="47">
        <v>50</v>
      </c>
      <c r="G32" s="47">
        <v>50</v>
      </c>
      <c r="H32" s="47">
        <v>50</v>
      </c>
      <c r="I32" s="47">
        <v>50</v>
      </c>
      <c r="J32" s="47">
        <v>50</v>
      </c>
      <c r="K32" s="47">
        <v>50</v>
      </c>
      <c r="L32" s="47">
        <v>50</v>
      </c>
      <c r="M32" s="47">
        <v>50</v>
      </c>
      <c r="N32" s="47">
        <v>50</v>
      </c>
      <c r="O32" s="47">
        <v>25</v>
      </c>
      <c r="P32" s="47">
        <v>25</v>
      </c>
      <c r="Q32" s="47">
        <v>25</v>
      </c>
      <c r="R32" s="47">
        <v>25</v>
      </c>
      <c r="S32" s="47">
        <v>25</v>
      </c>
      <c r="U32" s="39">
        <f t="shared" si="0"/>
        <v>250</v>
      </c>
      <c r="V32" s="39">
        <f t="shared" si="1"/>
        <v>125</v>
      </c>
    </row>
    <row r="33" spans="1:22" x14ac:dyDescent="0.25">
      <c r="A33" s="43" t="s">
        <v>37</v>
      </c>
      <c r="B33" s="3" t="s">
        <v>38</v>
      </c>
      <c r="C33" s="46">
        <v>601</v>
      </c>
      <c r="D33" s="45">
        <v>301</v>
      </c>
      <c r="E33" s="47">
        <v>50</v>
      </c>
      <c r="F33" s="47">
        <v>50</v>
      </c>
      <c r="G33" s="47">
        <v>50</v>
      </c>
      <c r="H33" s="47">
        <v>50</v>
      </c>
      <c r="I33" s="47">
        <v>50</v>
      </c>
      <c r="J33" s="47">
        <v>50</v>
      </c>
      <c r="K33" s="47">
        <v>50</v>
      </c>
      <c r="L33" s="47">
        <v>50</v>
      </c>
      <c r="M33" s="47">
        <v>50</v>
      </c>
      <c r="N33" s="47">
        <v>50</v>
      </c>
      <c r="O33" s="47">
        <v>25</v>
      </c>
      <c r="P33" s="47">
        <v>25</v>
      </c>
      <c r="Q33" s="47">
        <v>25</v>
      </c>
      <c r="R33" s="47">
        <v>25</v>
      </c>
      <c r="S33" s="47">
        <v>25</v>
      </c>
      <c r="U33" s="39">
        <f t="shared" si="0"/>
        <v>250</v>
      </c>
      <c r="V33" s="39">
        <f t="shared" si="1"/>
        <v>125</v>
      </c>
    </row>
    <row r="34" spans="1:22" x14ac:dyDescent="0.25">
      <c r="A34" s="43" t="s">
        <v>39</v>
      </c>
      <c r="B34" s="3" t="s">
        <v>40</v>
      </c>
      <c r="C34" s="46">
        <v>601</v>
      </c>
      <c r="D34" s="45">
        <v>301</v>
      </c>
      <c r="E34" s="47">
        <v>50</v>
      </c>
      <c r="F34" s="47">
        <v>50</v>
      </c>
      <c r="G34" s="47">
        <v>50</v>
      </c>
      <c r="H34" s="47">
        <v>50</v>
      </c>
      <c r="I34" s="47">
        <v>50</v>
      </c>
      <c r="J34" s="47">
        <v>50</v>
      </c>
      <c r="K34" s="47">
        <v>50</v>
      </c>
      <c r="L34" s="47">
        <v>50</v>
      </c>
      <c r="M34" s="47">
        <v>50</v>
      </c>
      <c r="N34" s="47">
        <v>50</v>
      </c>
      <c r="O34" s="47">
        <v>25</v>
      </c>
      <c r="P34" s="47">
        <v>25</v>
      </c>
      <c r="Q34" s="47">
        <v>25</v>
      </c>
      <c r="R34" s="47">
        <v>25</v>
      </c>
      <c r="S34" s="47">
        <v>25</v>
      </c>
      <c r="U34" s="39">
        <f t="shared" si="0"/>
        <v>250</v>
      </c>
      <c r="V34" s="39">
        <f t="shared" si="1"/>
        <v>125</v>
      </c>
    </row>
    <row r="35" spans="1:22" x14ac:dyDescent="0.25">
      <c r="A35" s="43" t="s">
        <v>46</v>
      </c>
      <c r="B35" s="3" t="s">
        <v>47</v>
      </c>
      <c r="C35" s="46">
        <v>601</v>
      </c>
      <c r="D35" s="45">
        <v>301</v>
      </c>
      <c r="E35" s="47">
        <v>50</v>
      </c>
      <c r="F35" s="47">
        <v>50</v>
      </c>
      <c r="G35" s="47">
        <v>50</v>
      </c>
      <c r="H35" s="47">
        <v>50</v>
      </c>
      <c r="I35" s="47">
        <v>50</v>
      </c>
      <c r="J35" s="47">
        <v>50</v>
      </c>
      <c r="K35" s="47">
        <v>50</v>
      </c>
      <c r="L35" s="47">
        <v>50</v>
      </c>
      <c r="M35" s="47">
        <v>50</v>
      </c>
      <c r="N35" s="47">
        <v>50</v>
      </c>
      <c r="O35" s="47">
        <v>25</v>
      </c>
      <c r="P35" s="47">
        <v>25</v>
      </c>
      <c r="Q35" s="47">
        <v>25</v>
      </c>
      <c r="R35" s="47">
        <v>25</v>
      </c>
      <c r="S35" s="47">
        <v>25</v>
      </c>
      <c r="U35" s="39">
        <f t="shared" si="0"/>
        <v>250</v>
      </c>
      <c r="V35" s="39">
        <f t="shared" si="1"/>
        <v>125</v>
      </c>
    </row>
    <row r="36" spans="1:22" x14ac:dyDescent="0.25">
      <c r="A36" s="43" t="s">
        <v>74</v>
      </c>
      <c r="B36" s="3" t="s">
        <v>69</v>
      </c>
      <c r="C36" s="46">
        <v>601</v>
      </c>
      <c r="D36" s="45">
        <v>301</v>
      </c>
      <c r="E36" s="47">
        <v>50</v>
      </c>
      <c r="F36" s="47">
        <v>50</v>
      </c>
      <c r="G36" s="47">
        <v>50</v>
      </c>
      <c r="H36" s="47">
        <v>50</v>
      </c>
      <c r="I36" s="47">
        <v>50</v>
      </c>
      <c r="J36" s="47">
        <v>50</v>
      </c>
      <c r="K36" s="47">
        <v>50</v>
      </c>
      <c r="L36" s="47">
        <v>50</v>
      </c>
      <c r="M36" s="47">
        <v>50</v>
      </c>
      <c r="N36" s="47">
        <v>50</v>
      </c>
      <c r="O36" s="47">
        <v>25</v>
      </c>
      <c r="P36" s="47">
        <v>25</v>
      </c>
      <c r="Q36" s="47">
        <v>25</v>
      </c>
      <c r="R36" s="47">
        <v>25</v>
      </c>
      <c r="S36" s="47">
        <v>25</v>
      </c>
      <c r="U36" s="39">
        <f t="shared" si="0"/>
        <v>250</v>
      </c>
      <c r="V36" s="39">
        <f t="shared" si="1"/>
        <v>125</v>
      </c>
    </row>
    <row r="37" spans="1:22" x14ac:dyDescent="0.25">
      <c r="A37" s="43" t="s">
        <v>75</v>
      </c>
      <c r="B37" s="3" t="s">
        <v>70</v>
      </c>
      <c r="C37" s="46">
        <v>601</v>
      </c>
      <c r="D37" s="45">
        <v>301</v>
      </c>
      <c r="E37" s="47">
        <v>50</v>
      </c>
      <c r="F37" s="47">
        <v>50</v>
      </c>
      <c r="G37" s="47">
        <v>50</v>
      </c>
      <c r="H37" s="47">
        <v>50</v>
      </c>
      <c r="I37" s="47">
        <v>50</v>
      </c>
      <c r="J37" s="47">
        <v>50</v>
      </c>
      <c r="K37" s="47">
        <v>50</v>
      </c>
      <c r="L37" s="47">
        <v>50</v>
      </c>
      <c r="M37" s="47">
        <v>50</v>
      </c>
      <c r="N37" s="47">
        <v>50</v>
      </c>
      <c r="O37" s="47">
        <v>25</v>
      </c>
      <c r="P37" s="47">
        <v>25</v>
      </c>
      <c r="Q37" s="47">
        <v>25</v>
      </c>
      <c r="R37" s="47">
        <v>25</v>
      </c>
      <c r="S37" s="47">
        <v>25</v>
      </c>
      <c r="U37" s="39">
        <f t="shared" si="0"/>
        <v>250</v>
      </c>
      <c r="V37" s="39">
        <f t="shared" si="1"/>
        <v>125</v>
      </c>
    </row>
    <row r="38" spans="1:22" x14ac:dyDescent="0.25">
      <c r="A38" s="43" t="s">
        <v>82</v>
      </c>
      <c r="B38" s="3" t="s">
        <v>83</v>
      </c>
      <c r="C38" s="46">
        <v>601</v>
      </c>
      <c r="D38" s="45">
        <v>301</v>
      </c>
      <c r="E38" s="47">
        <v>50</v>
      </c>
      <c r="F38" s="47">
        <v>50</v>
      </c>
      <c r="G38" s="47">
        <v>50</v>
      </c>
      <c r="H38" s="47">
        <v>50</v>
      </c>
      <c r="I38" s="47">
        <v>50</v>
      </c>
      <c r="J38" s="47">
        <v>50</v>
      </c>
      <c r="K38" s="47">
        <v>50</v>
      </c>
      <c r="L38" s="47">
        <v>50</v>
      </c>
      <c r="M38" s="47">
        <v>50</v>
      </c>
      <c r="N38" s="47">
        <v>50</v>
      </c>
      <c r="O38" s="47">
        <v>25</v>
      </c>
      <c r="P38" s="47">
        <v>25</v>
      </c>
      <c r="Q38" s="47">
        <v>25</v>
      </c>
      <c r="R38" s="47">
        <v>25</v>
      </c>
      <c r="S38" s="47">
        <v>25</v>
      </c>
      <c r="U38" s="39">
        <f t="shared" si="0"/>
        <v>250</v>
      </c>
      <c r="V38" s="39">
        <f t="shared" si="1"/>
        <v>125</v>
      </c>
    </row>
  </sheetData>
  <sortState xmlns:xlrd2="http://schemas.microsoft.com/office/spreadsheetml/2017/richdata2" ref="A5:S26">
    <sortCondition ref="A5:A26"/>
  </sortState>
  <mergeCells count="1">
    <mergeCell ref="C2:D2"/>
  </mergeCells>
  <pageMargins left="0.7" right="0.7" top="0.75" bottom="0.75" header="0.3" footer="0.3"/>
  <pageSetup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046f177-04bd-4ef6-b42b-3a343d51723f">5SVPEQFU6DRY-1308074699-36</_dlc_DocId>
    <_dlc_DocIdUrl xmlns="6046f177-04bd-4ef6-b42b-3a343d51723f">
      <Url>https://wellcareportal.wellcare.com/SalesandMarketing/NSMO/AcquisitionMarketing/NSSS/ASCC/_layouts/15/DocIdRedir.aspx?ID=5SVPEQFU6DRY-1308074699-36</Url>
      <Description>5SVPEQFU6DRY-1308074699-36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1422C3250C0D4A82D4D764BB4AF877" ma:contentTypeVersion="1" ma:contentTypeDescription="Create a new document." ma:contentTypeScope="" ma:versionID="04474d5d4a6d645eddbd0541c03ba033">
  <xsd:schema xmlns:xsd="http://www.w3.org/2001/XMLSchema" xmlns:xs="http://www.w3.org/2001/XMLSchema" xmlns:p="http://schemas.microsoft.com/office/2006/metadata/properties" xmlns:ns1="http://schemas.microsoft.com/sharepoint/v3" xmlns:ns2="6046f177-04bd-4ef6-b42b-3a343d51723f" targetNamespace="http://schemas.microsoft.com/office/2006/metadata/properties" ma:root="true" ma:fieldsID="c33455f25c577e2c1c0fe1f1b4e8b046" ns1:_="" ns2:_="">
    <xsd:import namespace="http://schemas.microsoft.com/sharepoint/v3"/>
    <xsd:import namespace="6046f177-04bd-4ef6-b42b-3a343d51723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46f177-04bd-4ef6-b42b-3a343d51723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206236-C8B4-4398-AB2E-E68CBD677FC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6046f177-04bd-4ef6-b42b-3a343d51723f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D4DF297-6397-4EEC-AFA2-1DE2E56E2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46f177-04bd-4ef6-b42b-3a343d5172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6FF6E3-44C9-4BE7-9D24-96FED6E6AC5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3277EAD-3C32-4D17-A0EA-82ABD3DF6C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Agent Commissions Calculator</vt:lpstr>
      <vt:lpstr>'Agent Commissions Calculator'!Print_Area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Hall, Erin</dc:creator>
  <cp:keywords/>
  <dc:description/>
  <cp:lastModifiedBy>Sandra Garcia</cp:lastModifiedBy>
  <cp:lastPrinted>2019-08-06T20:39:16Z</cp:lastPrinted>
  <dcterms:created xsi:type="dcterms:W3CDTF">2018-09-28T15:02:19Z</dcterms:created>
  <dcterms:modified xsi:type="dcterms:W3CDTF">2023-01-30T23:41:25Z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0x010100F41422C3250C0D4A82D4D764BB4AF877</vt:lpwstr>
  </property>
  <property fmtid="{D5CDD505-2E9C-101B-9397-08002B2CF9AE}" pid="3" name="_dlc_DocIdItemGuid">
    <vt:lpwstr>2c644d07-8d5d-46d0-96c2-8e0e92df93ee</vt:lpwstr>
  </property>
  <property fmtid="{D5CDD505-2E9C-101B-9397-08002B2CF9AE}" pid="4" name="MSIP_Label_5a776955-85f6-4fec-9553-96dd3e0373c4_Enabled">
    <vt:lpwstr>true</vt:lpwstr>
  </property>
  <property fmtid="{D5CDD505-2E9C-101B-9397-08002B2CF9AE}" pid="5" name="MSIP_Label_5a776955-85f6-4fec-9553-96dd3e0373c4_SetDate">
    <vt:lpwstr>2022-07-18T13:22:32Z</vt:lpwstr>
  </property>
  <property fmtid="{D5CDD505-2E9C-101B-9397-08002B2CF9AE}" pid="6" name="MSIP_Label_5a776955-85f6-4fec-9553-96dd3e0373c4_Method">
    <vt:lpwstr>Standard</vt:lpwstr>
  </property>
  <property fmtid="{D5CDD505-2E9C-101B-9397-08002B2CF9AE}" pid="7" name="MSIP_Label_5a776955-85f6-4fec-9553-96dd3e0373c4_Name">
    <vt:lpwstr>Confidential</vt:lpwstr>
  </property>
  <property fmtid="{D5CDD505-2E9C-101B-9397-08002B2CF9AE}" pid="8" name="MSIP_Label_5a776955-85f6-4fec-9553-96dd3e0373c4_SiteId">
    <vt:lpwstr>f45ccc07-e57e-4d15-bf6f-f6cbccd2d395</vt:lpwstr>
  </property>
  <property fmtid="{D5CDD505-2E9C-101B-9397-08002B2CF9AE}" pid="9" name="MSIP_Label_5a776955-85f6-4fec-9553-96dd3e0373c4_ActionId">
    <vt:lpwstr>09ad34fd-f9da-43e2-a3bd-0e62c8e62d21</vt:lpwstr>
  </property>
  <property fmtid="{D5CDD505-2E9C-101B-9397-08002B2CF9AE}" pid="10" name="MSIP_Label_5a776955-85f6-4fec-9553-96dd3e0373c4_ContentBits">
    <vt:lpwstr>0</vt:lpwstr>
  </property>
</Properties>
</file>